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numak\Documents\10_市陸協\10_市民大会\R07_30\01_要項関係\HP\"/>
    </mc:Choice>
  </mc:AlternateContent>
  <xr:revisionPtr revIDLastSave="0" documentId="13_ncr:1_{7B05A65D-7297-446D-BE60-9DAED4B4A968}" xr6:coauthVersionLast="47" xr6:coauthVersionMax="47" xr10:uidLastSave="{00000000-0000-0000-0000-000000000000}"/>
  <bookViews>
    <workbookView xWindow="-98" yWindow="-98" windowWidth="22695" windowHeight="14476" xr2:uid="{00000000-000D-0000-FFFF-FFFF00000000}"/>
  </bookViews>
  <sheets>
    <sheet name="男子" sheetId="1" r:id="rId1"/>
    <sheet name="女子" sheetId="2" r:id="rId2"/>
    <sheet name="体調管理チェックシート(提出の必要はありません)" sheetId="3" r:id="rId3"/>
  </sheets>
  <definedNames>
    <definedName name="_xlnm.Print_Area" localSheetId="1">女子!$A$1:$U$76</definedName>
    <definedName name="_xlnm.Print_Area" localSheetId="0">男子!$A$1:$U$76</definedName>
    <definedName name="_xlnm.Print_Titles" localSheetId="1">女子!$14:$16</definedName>
    <definedName name="_xlnm.Print_Titles" localSheetId="0">男子!$14:$16</definedName>
    <definedName name="女_P">女子!$U$17:$U$76</definedName>
    <definedName name="女_プロ順">#REF!</definedName>
    <definedName name="女_参加C_A">#REF!</definedName>
    <definedName name="女_参加C_B">#REF!</definedName>
    <definedName name="女子_一覧">女子!$A$17:$Y$76</definedName>
    <definedName name="男_P">男子!$U$17:$U$76</definedName>
    <definedName name="男_プロ順">#REF!</definedName>
    <definedName name="男_参加C_A">#REF!</definedName>
    <definedName name="男_参加C_B">#REF!</definedName>
    <definedName name="男子_一覧">男子!$A$17:$W$76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7" i="1"/>
  <c r="I8" i="2"/>
  <c r="I7" i="2"/>
  <c r="I8" i="1"/>
  <c r="J8" i="1" s="1"/>
  <c r="O8" i="1" s="1"/>
  <c r="I7" i="1"/>
  <c r="J7" i="1" s="1"/>
  <c r="O7" i="1" s="1"/>
  <c r="Z76" i="1" l="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W17" i="2"/>
  <c r="J6" i="3" l="1"/>
  <c r="C6" i="3" s="1"/>
  <c r="D6" i="3" s="1"/>
  <c r="E6" i="3" s="1"/>
  <c r="F6" i="3" s="1"/>
  <c r="G6" i="3" s="1"/>
  <c r="H6" i="3" s="1"/>
  <c r="I6" i="3" s="1"/>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S8" i="1"/>
  <c r="S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18" i="1"/>
  <c r="W19" i="1"/>
  <c r="W17" i="1"/>
  <c r="I9" i="2"/>
  <c r="O4" i="2"/>
  <c r="G4" i="2"/>
  <c r="T4" i="2"/>
  <c r="R4" i="2"/>
  <c r="M4" i="2"/>
  <c r="K4" i="2"/>
  <c r="I4" i="2"/>
  <c r="E4" i="2"/>
  <c r="C4" i="2"/>
  <c r="C3" i="2"/>
  <c r="Y22" i="2"/>
  <c r="Y21" i="2"/>
  <c r="Y20" i="2"/>
  <c r="Y19" i="2"/>
  <c r="Y18" i="2"/>
  <c r="Y17" i="2"/>
  <c r="W14" i="2" l="1"/>
  <c r="D7" i="2" s="1"/>
  <c r="F7" i="2" s="1"/>
  <c r="W15" i="1"/>
  <c r="W16" i="1"/>
  <c r="W14" i="1"/>
  <c r="D7" i="1" s="1"/>
  <c r="S7" i="1" s="1"/>
  <c r="W15" i="2"/>
  <c r="D8" i="2" s="1"/>
  <c r="F8" i="2" s="1"/>
  <c r="W16" i="2"/>
  <c r="D9" i="2" s="1"/>
  <c r="J9" i="2"/>
  <c r="J8" i="2"/>
  <c r="J7"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18" i="2"/>
  <c r="X19" i="2"/>
  <c r="X20" i="2"/>
  <c r="X21" i="2"/>
  <c r="X22" i="2"/>
  <c r="Y16" i="2"/>
  <c r="X17" i="2"/>
  <c r="Y15" i="2"/>
  <c r="I9" i="1"/>
  <c r="Y22" i="1"/>
  <c r="Y21" i="1"/>
  <c r="Y20" i="1"/>
  <c r="Y19" i="1"/>
  <c r="Y18" i="1"/>
  <c r="Y17" i="1"/>
  <c r="E19" i="1"/>
  <c r="E18" i="1"/>
  <c r="E20" i="1"/>
  <c r="F21" i="1"/>
  <c r="F17" i="1"/>
  <c r="E21" i="1"/>
  <c r="F22" i="1"/>
  <c r="F18" i="1"/>
  <c r="F19" i="1"/>
  <c r="E22" i="1"/>
  <c r="F20" i="1"/>
  <c r="E17" i="1"/>
  <c r="F9" i="2" l="1"/>
  <c r="S9" i="2" s="1"/>
  <c r="F10" i="1"/>
  <c r="Y15" i="1"/>
  <c r="Y16" i="1"/>
  <c r="X15" i="2"/>
  <c r="X16" i="2"/>
  <c r="X14" i="2"/>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17" i="1"/>
  <c r="O8" i="2"/>
  <c r="O9" i="2"/>
  <c r="O7" i="2"/>
  <c r="C14" i="1"/>
  <c r="C14" i="2"/>
  <c r="F61" i="1"/>
  <c r="F42" i="1"/>
  <c r="F43" i="1"/>
  <c r="E29" i="1"/>
  <c r="F30" i="1"/>
  <c r="F53" i="1"/>
  <c r="F59" i="1"/>
  <c r="F37" i="1"/>
  <c r="F58" i="1"/>
  <c r="E55" i="1"/>
  <c r="E41" i="1"/>
  <c r="F34" i="1"/>
  <c r="F63" i="1"/>
  <c r="F74" i="1"/>
  <c r="F41" i="1"/>
  <c r="E68" i="1"/>
  <c r="E35" i="1"/>
  <c r="E37" i="1"/>
  <c r="E47" i="1"/>
  <c r="F73" i="1"/>
  <c r="F44" i="1"/>
  <c r="F35" i="1"/>
  <c r="F71" i="1"/>
  <c r="E66" i="1"/>
  <c r="F25" i="1"/>
  <c r="E69" i="1"/>
  <c r="E76" i="1"/>
  <c r="E25" i="1"/>
  <c r="F70" i="1"/>
  <c r="E65" i="1"/>
  <c r="E74" i="1"/>
  <c r="E58" i="1"/>
  <c r="F76" i="1"/>
  <c r="F50" i="1"/>
  <c r="E39" i="1"/>
  <c r="E53" i="1"/>
  <c r="E62" i="1"/>
  <c r="F40" i="1"/>
  <c r="E48" i="1"/>
  <c r="E54" i="1"/>
  <c r="E36" i="1"/>
  <c r="F33" i="1"/>
  <c r="F32" i="1"/>
  <c r="F23" i="1"/>
  <c r="F62" i="1"/>
  <c r="E60" i="1"/>
  <c r="E34" i="1"/>
  <c r="E59" i="1"/>
  <c r="E28" i="1"/>
  <c r="F28" i="1"/>
  <c r="F24" i="1"/>
  <c r="F45" i="1"/>
  <c r="F47" i="1"/>
  <c r="F66" i="1"/>
  <c r="E32" i="1"/>
  <c r="F56" i="1"/>
  <c r="F46" i="1"/>
  <c r="E30" i="1"/>
  <c r="F72" i="1"/>
  <c r="E45" i="1"/>
  <c r="E26" i="1"/>
  <c r="F48" i="1"/>
  <c r="E49" i="1"/>
  <c r="E50" i="1"/>
  <c r="E67" i="1"/>
  <c r="E63" i="1"/>
  <c r="F31" i="1"/>
  <c r="E23" i="1"/>
  <c r="E73" i="1"/>
  <c r="E38" i="1"/>
  <c r="E61" i="1"/>
  <c r="E75" i="1"/>
  <c r="F57" i="1"/>
  <c r="F27" i="1"/>
  <c r="F29" i="1"/>
  <c r="F49" i="1"/>
  <c r="E70" i="1"/>
  <c r="E42" i="1"/>
  <c r="E52" i="1"/>
  <c r="F65" i="1"/>
  <c r="F36" i="1"/>
  <c r="F54" i="1"/>
  <c r="F52" i="1"/>
  <c r="F67" i="1"/>
  <c r="E44" i="1"/>
  <c r="E40" i="1"/>
  <c r="E31" i="1"/>
  <c r="F55" i="1"/>
  <c r="E46" i="1"/>
  <c r="E71" i="1"/>
  <c r="F75" i="1"/>
  <c r="F64" i="1"/>
  <c r="F38" i="1"/>
  <c r="E27" i="1"/>
  <c r="E51" i="1"/>
  <c r="F60" i="1"/>
  <c r="E64" i="1"/>
  <c r="E24" i="1"/>
  <c r="E33" i="1"/>
  <c r="E43" i="1"/>
  <c r="E56" i="1"/>
  <c r="E72" i="1"/>
  <c r="F26" i="1"/>
  <c r="E57" i="1"/>
  <c r="F39" i="1"/>
  <c r="F51" i="1"/>
  <c r="F69" i="1"/>
  <c r="F68" i="1"/>
  <c r="E73" i="2"/>
  <c r="F57" i="2"/>
  <c r="F53" i="2"/>
  <c r="E35" i="2"/>
  <c r="F52" i="2"/>
  <c r="E41" i="2"/>
  <c r="F25" i="2"/>
  <c r="E68" i="2"/>
  <c r="F74" i="2"/>
  <c r="E49" i="2"/>
  <c r="E17" i="2"/>
  <c r="E24" i="2"/>
  <c r="E31" i="2"/>
  <c r="E65" i="2"/>
  <c r="E67" i="2"/>
  <c r="E27" i="2"/>
  <c r="E51" i="2"/>
  <c r="F27" i="2"/>
  <c r="E42" i="2"/>
  <c r="E63" i="2"/>
  <c r="F18" i="2"/>
  <c r="E61" i="2"/>
  <c r="F56" i="2"/>
  <c r="F30" i="2"/>
  <c r="E43" i="2"/>
  <c r="F23" i="2"/>
  <c r="E59" i="2"/>
  <c r="E30" i="2"/>
  <c r="F65" i="2"/>
  <c r="E55" i="2"/>
  <c r="E60" i="2"/>
  <c r="E70" i="2"/>
  <c r="F66" i="2"/>
  <c r="E32" i="2"/>
  <c r="F29" i="2"/>
  <c r="F72" i="2"/>
  <c r="F76" i="2"/>
  <c r="F39" i="2"/>
  <c r="F36" i="2"/>
  <c r="F35" i="2"/>
  <c r="F34" i="2"/>
  <c r="F61" i="2"/>
  <c r="F17" i="2"/>
  <c r="E19" i="2"/>
  <c r="F48" i="2"/>
  <c r="E58" i="2"/>
  <c r="E45" i="2"/>
  <c r="E53" i="2"/>
  <c r="E64" i="2"/>
  <c r="F24" i="2"/>
  <c r="E72" i="2"/>
  <c r="F19" i="2"/>
  <c r="F40" i="2"/>
  <c r="F49" i="2"/>
  <c r="F58" i="2"/>
  <c r="F73" i="2"/>
  <c r="E54" i="2"/>
  <c r="E25" i="2"/>
  <c r="E28" i="2"/>
  <c r="F37" i="2"/>
  <c r="E37" i="2"/>
  <c r="E21" i="2"/>
  <c r="E48" i="2"/>
  <c r="E46" i="2"/>
  <c r="F20" i="2"/>
  <c r="E71" i="2"/>
  <c r="E26" i="2"/>
  <c r="E44" i="2"/>
  <c r="E76" i="2"/>
  <c r="F43" i="2"/>
  <c r="F46" i="2"/>
  <c r="F33" i="2"/>
  <c r="F50" i="2"/>
  <c r="E38" i="2"/>
  <c r="F64" i="2"/>
  <c r="F55" i="2"/>
  <c r="F71" i="2"/>
  <c r="F63" i="2"/>
  <c r="F62" i="2"/>
  <c r="E40" i="2"/>
  <c r="E36" i="2"/>
  <c r="F60" i="2"/>
  <c r="F31" i="2"/>
  <c r="F75" i="2"/>
  <c r="F45" i="2"/>
  <c r="F38" i="2"/>
  <c r="F54" i="2"/>
  <c r="F67" i="2"/>
  <c r="F44" i="2"/>
  <c r="F70" i="2"/>
  <c r="E56" i="2"/>
  <c r="F42" i="2"/>
  <c r="F26" i="2"/>
  <c r="E22" i="2"/>
  <c r="E20" i="2"/>
  <c r="F41" i="2"/>
  <c r="F59" i="2"/>
  <c r="E52" i="2"/>
  <c r="E33" i="2"/>
  <c r="E69" i="2"/>
  <c r="E62" i="2"/>
  <c r="E66" i="2"/>
  <c r="F32" i="2"/>
  <c r="F21" i="2"/>
  <c r="E50" i="2"/>
  <c r="F28" i="2"/>
  <c r="E75" i="2"/>
  <c r="F47" i="2"/>
  <c r="E57" i="2"/>
  <c r="F69" i="2"/>
  <c r="E18" i="2"/>
  <c r="E74" i="2"/>
  <c r="E34" i="2"/>
  <c r="F22" i="2"/>
  <c r="E47" i="2"/>
  <c r="F51" i="2"/>
  <c r="E39" i="2"/>
  <c r="E29" i="2"/>
  <c r="E23" i="2"/>
  <c r="F68" i="2"/>
  <c r="S7" i="2" l="1"/>
  <c r="S8" i="2"/>
  <c r="X18" i="1"/>
  <c r="X16" i="1" s="1"/>
  <c r="D9" i="1"/>
  <c r="S10" i="1" l="1"/>
  <c r="X15" i="1"/>
  <c r="X14" i="1"/>
  <c r="D8" i="1" l="1"/>
  <c r="D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numak</author>
  </authors>
  <commentList>
    <comment ref="E17" authorId="0" shapeId="0" xr:uid="{2A4D28D3-67C8-45F5-A033-4186A50B6101}">
      <text>
        <r>
          <rPr>
            <b/>
            <sz val="9"/>
            <color indexed="81"/>
            <rFont val="MS P ゴシック"/>
            <family val="3"/>
            <charset val="128"/>
          </rPr>
          <t>姓ﾌﾘｶﾞﾅ：
式の答が間違えなら直接入力してください
以下同じ</t>
        </r>
      </text>
    </comment>
    <comment ref="F17" authorId="0" shapeId="0" xr:uid="{C9817EF5-337A-48E7-A7A4-72DD79EAD98C}">
      <text>
        <r>
          <rPr>
            <b/>
            <sz val="9"/>
            <color indexed="81"/>
            <rFont val="MS P ゴシック"/>
            <family val="3"/>
            <charset val="128"/>
          </rPr>
          <t>名ﾌﾘｶﾞﾅ：
式の答が間違えなら直接入力してください
以下同じ</t>
        </r>
      </text>
    </comment>
    <comment ref="G17" authorId="0" shapeId="0" xr:uid="{D8E02CA0-DADB-4537-9032-F34EC19990C1}">
      <text>
        <r>
          <rPr>
            <b/>
            <sz val="9"/>
            <color indexed="81"/>
            <rFont val="MS P ゴシック"/>
            <family val="3"/>
            <charset val="128"/>
          </rPr>
          <t>学年
一般は空欄
中学生以下は選択してください
以下同じ</t>
        </r>
      </text>
    </comment>
    <comment ref="H17" authorId="0" shapeId="0" xr:uid="{FCEEE2D0-8A9D-4DC9-975F-EA01C7FDB345}">
      <text>
        <r>
          <rPr>
            <b/>
            <sz val="9"/>
            <color indexed="81"/>
            <rFont val="MS P ゴシック"/>
            <family val="3"/>
            <charset val="128"/>
          </rPr>
          <t>生年月日(西暦年)：西暦で生まれた年(4桁)を入力してください
以下同じ</t>
        </r>
      </text>
    </comment>
    <comment ref="I17" authorId="0" shapeId="0" xr:uid="{A98D414C-5842-4062-9309-63DFC2C94F42}">
      <text>
        <r>
          <rPr>
            <b/>
            <sz val="9"/>
            <color indexed="81"/>
            <rFont val="MS P ゴシック"/>
            <family val="3"/>
            <charset val="128"/>
          </rPr>
          <t>生年月日(月)：
生まれた月を入力してください</t>
        </r>
        <r>
          <rPr>
            <sz val="9"/>
            <color indexed="81"/>
            <rFont val="MS P ゴシック"/>
            <family val="3"/>
            <charset val="128"/>
          </rPr>
          <t xml:space="preserve">
以下同じ</t>
        </r>
      </text>
    </comment>
    <comment ref="J17" authorId="0" shapeId="0" xr:uid="{237A4969-C89F-475B-A559-A82B921DFFB2}">
      <text>
        <r>
          <rPr>
            <b/>
            <sz val="9"/>
            <color indexed="81"/>
            <rFont val="MS P ゴシック"/>
            <family val="3"/>
            <charset val="128"/>
          </rPr>
          <t>生年月日(日)：
生まれた日を入力してください
以下同じ</t>
        </r>
      </text>
    </comment>
    <comment ref="K17" authorId="0" shapeId="0" xr:uid="{9550F61A-2008-4B9A-A111-2F5FBE88B13F}">
      <text>
        <r>
          <rPr>
            <b/>
            <sz val="9"/>
            <color indexed="81"/>
            <rFont val="MS P ゴシック"/>
            <family val="3"/>
            <charset val="128"/>
          </rPr>
          <t>出場種目(個人１)：
種目を選択してください
以下同じ</t>
        </r>
      </text>
    </comment>
    <comment ref="L17" authorId="0" shapeId="0" xr:uid="{5C8E3A56-FC7E-4B51-8213-1BBAC1080F98}">
      <text>
        <r>
          <rPr>
            <b/>
            <sz val="9"/>
            <color indexed="81"/>
            <rFont val="MS P ゴシック"/>
            <family val="3"/>
            <charset val="128"/>
          </rPr>
          <t>ベスト記録
トラック：分
の値を入力してください
以下同じ</t>
        </r>
      </text>
    </comment>
    <comment ref="M17" authorId="0" shapeId="0" xr:uid="{780615C2-9AA3-4869-A959-CCB221BA9CAC}">
      <text>
        <r>
          <rPr>
            <b/>
            <sz val="9"/>
            <color indexed="81"/>
            <rFont val="MS P ゴシック"/>
            <family val="3"/>
            <charset val="128"/>
          </rPr>
          <t>ベスト記録
トラック：秒
フィールド：m
の値を入力してください(2桁表示)
以下同じ</t>
        </r>
      </text>
    </comment>
    <comment ref="N17" authorId="0" shapeId="0" xr:uid="{8D37B8FE-D801-4A79-AF15-96BD067E740A}">
      <text>
        <r>
          <rPr>
            <b/>
            <sz val="9"/>
            <color indexed="81"/>
            <rFont val="MS P ゴシック"/>
            <family val="3"/>
            <charset val="128"/>
          </rPr>
          <t>ベスト記録
トラック：1/100秒
フィールド：㎝
の値を入力してください(2桁表示)
以下同じ</t>
        </r>
      </text>
    </comment>
    <comment ref="O17" authorId="0" shapeId="0" xr:uid="{7CE0DF1F-3557-4E7E-8623-937154804C93}">
      <text>
        <r>
          <rPr>
            <b/>
            <sz val="9"/>
            <color indexed="81"/>
            <rFont val="MS P ゴシック"/>
            <family val="3"/>
            <charset val="128"/>
          </rPr>
          <t>出場種目(個人２)：
種目を選択してください
以下同じ</t>
        </r>
      </text>
    </comment>
    <comment ref="P17" authorId="0" shapeId="0" xr:uid="{48796C43-C291-4849-9DF6-97E3146D1B2C}">
      <text>
        <r>
          <rPr>
            <b/>
            <sz val="9"/>
            <color indexed="81"/>
            <rFont val="MS P ゴシック"/>
            <family val="3"/>
            <charset val="128"/>
          </rPr>
          <t>ベスト記録
トラック：分
の値を入力してください
以下同じ</t>
        </r>
      </text>
    </comment>
    <comment ref="Q17" authorId="0" shapeId="0" xr:uid="{4DD544E0-B95F-4926-BB16-CD07C7C3CB5B}">
      <text>
        <r>
          <rPr>
            <b/>
            <sz val="9"/>
            <color indexed="81"/>
            <rFont val="MS P ゴシック"/>
            <family val="3"/>
            <charset val="128"/>
          </rPr>
          <t>ベスト記録
トラック：秒
フィールド：m
の値を入力してください(2桁表示)
以下同じ</t>
        </r>
      </text>
    </comment>
    <comment ref="R17" authorId="0" shapeId="0" xr:uid="{6DDE73E1-7270-4C88-9D02-5247FAA2BE28}">
      <text>
        <r>
          <rPr>
            <b/>
            <sz val="9"/>
            <color indexed="81"/>
            <rFont val="MS P ゴシック"/>
            <family val="3"/>
            <charset val="128"/>
          </rPr>
          <t>ベスト記録
トラック：1/100秒
フィールド：㎝
の値を入力してください(2桁表示)
以下同じ</t>
        </r>
      </text>
    </comment>
    <comment ref="S17" authorId="0" shapeId="0" xr:uid="{0194E493-EA82-47E3-BCB3-BC4CFB593AF6}">
      <text>
        <r>
          <rPr>
            <b/>
            <sz val="9"/>
            <color indexed="81"/>
            <rFont val="MS P ゴシック"/>
            <family val="3"/>
            <charset val="128"/>
          </rPr>
          <t>リレー(チーム名)：
チームに名前を付けてください。団体名の場合には記号を付記してください
以下同じ</t>
        </r>
      </text>
    </comment>
    <comment ref="T17" authorId="0" shapeId="0" xr:uid="{98080699-8050-4BD1-B993-EAB1556375FB}">
      <text>
        <r>
          <rPr>
            <b/>
            <sz val="9"/>
            <color indexed="81"/>
            <rFont val="MS P ゴシック"/>
            <family val="3"/>
            <charset val="128"/>
          </rPr>
          <t>リレー(種目)：
種目を選択してください
以下同じ</t>
        </r>
      </text>
    </comment>
    <comment ref="U17" authorId="0" shapeId="0" xr:uid="{7459409D-C567-478C-B1F9-42ACB94C7F13}">
      <text>
        <r>
          <rPr>
            <b/>
            <sz val="9"/>
            <color indexed="81"/>
            <rFont val="MS P ゴシック"/>
            <family val="3"/>
            <charset val="128"/>
          </rPr>
          <t>リレー(Ｐ)：
チーム内でプログラムに掲載する順番を1～6で選択してください
以下同じ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numak</author>
  </authors>
  <commentList>
    <comment ref="E17" authorId="0" shapeId="0" xr:uid="{DFA07714-E65A-4A81-9C3D-F6DD79EDB4D2}">
      <text>
        <r>
          <rPr>
            <b/>
            <sz val="9"/>
            <color indexed="81"/>
            <rFont val="MS P ゴシック"/>
            <family val="3"/>
            <charset val="128"/>
          </rPr>
          <t>姓ﾌﾘｶﾞﾅ：
式の答が間違えなら直接入力してください
以下同じ</t>
        </r>
      </text>
    </comment>
    <comment ref="F17" authorId="0" shapeId="0" xr:uid="{767D1726-7E9A-4B60-9810-2888F682DABD}">
      <text>
        <r>
          <rPr>
            <b/>
            <sz val="9"/>
            <color indexed="81"/>
            <rFont val="MS P ゴシック"/>
            <family val="3"/>
            <charset val="128"/>
          </rPr>
          <t>名ﾌﾘｶﾞﾅ：
式の答が間違えなら直接入力してください
以下同じ</t>
        </r>
      </text>
    </comment>
    <comment ref="G17" authorId="0" shapeId="0" xr:uid="{7A5B6BA7-814B-45F4-8703-9E51A6EF2F77}">
      <text>
        <r>
          <rPr>
            <b/>
            <sz val="9"/>
            <color indexed="81"/>
            <rFont val="MS P ゴシック"/>
            <family val="3"/>
            <charset val="128"/>
          </rPr>
          <t>学年
一般は空欄
中学生以下は選択してください
以下同じ</t>
        </r>
      </text>
    </comment>
    <comment ref="H17" authorId="0" shapeId="0" xr:uid="{A5AF6686-1602-47FC-8E34-ECFF23795E54}">
      <text>
        <r>
          <rPr>
            <b/>
            <sz val="9"/>
            <color indexed="81"/>
            <rFont val="MS P ゴシック"/>
            <family val="3"/>
            <charset val="128"/>
          </rPr>
          <t>生年月日(西暦年)：西暦で生まれた年(4桁)を入力してください
以下同じ</t>
        </r>
      </text>
    </comment>
    <comment ref="I17" authorId="0" shapeId="0" xr:uid="{B6B26973-2220-4AB3-A863-86F741CBE34C}">
      <text>
        <r>
          <rPr>
            <b/>
            <sz val="9"/>
            <color indexed="81"/>
            <rFont val="MS P ゴシック"/>
            <family val="3"/>
            <charset val="128"/>
          </rPr>
          <t>生年月日(月)：
生まれた月を入力してください</t>
        </r>
        <r>
          <rPr>
            <sz val="9"/>
            <color indexed="81"/>
            <rFont val="MS P ゴシック"/>
            <family val="3"/>
            <charset val="128"/>
          </rPr>
          <t xml:space="preserve">
以下同じ</t>
        </r>
      </text>
    </comment>
    <comment ref="J17" authorId="0" shapeId="0" xr:uid="{C42A7393-2541-46AC-AA93-0AEB08F98C2D}">
      <text>
        <r>
          <rPr>
            <b/>
            <sz val="9"/>
            <color indexed="81"/>
            <rFont val="MS P ゴシック"/>
            <family val="3"/>
            <charset val="128"/>
          </rPr>
          <t>生年月日(日)：
生まれた日を入力してください
以下同じ</t>
        </r>
      </text>
    </comment>
    <comment ref="K17" authorId="0" shapeId="0" xr:uid="{CF929F93-876A-4461-B43F-09ED5E488DD2}">
      <text>
        <r>
          <rPr>
            <b/>
            <sz val="9"/>
            <color indexed="81"/>
            <rFont val="MS P ゴシック"/>
            <family val="3"/>
            <charset val="128"/>
          </rPr>
          <t>出場種目(個人１)：
種目を選択してください
以下同じ</t>
        </r>
      </text>
    </comment>
    <comment ref="L17" authorId="0" shapeId="0" xr:uid="{9CB79088-F667-4863-BAB0-93EDEA5CE162}">
      <text>
        <r>
          <rPr>
            <b/>
            <sz val="9"/>
            <color indexed="81"/>
            <rFont val="MS P ゴシック"/>
            <family val="3"/>
            <charset val="128"/>
          </rPr>
          <t>ベスト記録
トラック：分
の値を入力してください
以下同じ</t>
        </r>
      </text>
    </comment>
    <comment ref="M17" authorId="0" shapeId="0" xr:uid="{219F7E52-2098-480D-AB9F-E36A71C5715C}">
      <text>
        <r>
          <rPr>
            <b/>
            <sz val="9"/>
            <color indexed="81"/>
            <rFont val="MS P ゴシック"/>
            <family val="3"/>
            <charset val="128"/>
          </rPr>
          <t>ベスト記録
トラック：秒
フィールド：m
の値を入力してください(2桁表示)
以下同じ</t>
        </r>
      </text>
    </comment>
    <comment ref="N17" authorId="0" shapeId="0" xr:uid="{F7C748B2-D4AA-4003-8481-B2A21F9BA846}">
      <text>
        <r>
          <rPr>
            <b/>
            <sz val="9"/>
            <color indexed="81"/>
            <rFont val="MS P ゴシック"/>
            <family val="3"/>
            <charset val="128"/>
          </rPr>
          <t>ベスト記録
トラック：1/100秒
フィールド：㎝
の値を入力してください(2桁表示)
以下同じ</t>
        </r>
      </text>
    </comment>
    <comment ref="O17" authorId="0" shapeId="0" xr:uid="{A5FE1F9C-8775-44AE-BE23-7DB83B89B20C}">
      <text>
        <r>
          <rPr>
            <b/>
            <sz val="9"/>
            <color indexed="81"/>
            <rFont val="MS P ゴシック"/>
            <family val="3"/>
            <charset val="128"/>
          </rPr>
          <t>出場種目(個人２)：
種目を選択してください
以下同じ</t>
        </r>
      </text>
    </comment>
    <comment ref="P17" authorId="0" shapeId="0" xr:uid="{DECAAE9F-439F-46DC-91B4-0EFC578688CE}">
      <text>
        <r>
          <rPr>
            <b/>
            <sz val="9"/>
            <color indexed="81"/>
            <rFont val="MS P ゴシック"/>
            <family val="3"/>
            <charset val="128"/>
          </rPr>
          <t>ベスト記録
トラック：分
の値を入力してください
以下同じ</t>
        </r>
      </text>
    </comment>
    <comment ref="Q17" authorId="0" shapeId="0" xr:uid="{CA613BFC-48CF-4510-B1F6-127D49C17619}">
      <text>
        <r>
          <rPr>
            <b/>
            <sz val="9"/>
            <color indexed="81"/>
            <rFont val="MS P ゴシック"/>
            <family val="3"/>
            <charset val="128"/>
          </rPr>
          <t>ベスト記録
トラック：秒
フィールド：m
の値を入力してください(2桁表示)
以下同じ</t>
        </r>
      </text>
    </comment>
    <comment ref="R17" authorId="0" shapeId="0" xr:uid="{B9CED87E-D836-48F3-B2F7-BC195BC98255}">
      <text>
        <r>
          <rPr>
            <b/>
            <sz val="9"/>
            <color indexed="81"/>
            <rFont val="MS P ゴシック"/>
            <family val="3"/>
            <charset val="128"/>
          </rPr>
          <t>ベスト記録
トラック：1/100秒
フィールド：㎝
の値を入力してください(2桁表示)
以下同じ</t>
        </r>
      </text>
    </comment>
    <comment ref="S17" authorId="0" shapeId="0" xr:uid="{897C685E-EAA2-4905-AF65-172BB97C091A}">
      <text>
        <r>
          <rPr>
            <b/>
            <sz val="9"/>
            <color indexed="81"/>
            <rFont val="MS P ゴシック"/>
            <family val="3"/>
            <charset val="128"/>
          </rPr>
          <t>リレー(チーム名)：
チームに名前を付けてください。団体名の場合には記号を付記してください
以下同じ</t>
        </r>
      </text>
    </comment>
    <comment ref="T17" authorId="0" shapeId="0" xr:uid="{33324E6E-E617-4F48-B907-AF5B94DD49DF}">
      <text>
        <r>
          <rPr>
            <b/>
            <sz val="9"/>
            <color indexed="81"/>
            <rFont val="MS P ゴシック"/>
            <family val="3"/>
            <charset val="128"/>
          </rPr>
          <t>リレー(種目)：
種目を選択してください
以下同じ</t>
        </r>
      </text>
    </comment>
    <comment ref="U17" authorId="0" shapeId="0" xr:uid="{9148897B-64B7-4884-A3B1-D663B8F54B94}">
      <text>
        <r>
          <rPr>
            <b/>
            <sz val="9"/>
            <color indexed="81"/>
            <rFont val="MS P ゴシック"/>
            <family val="3"/>
            <charset val="128"/>
          </rPr>
          <t>リレー(Ｐ)：
チーム内でプログラムに掲載する順番を1～6で選択してください
以下同じ</t>
        </r>
      </text>
    </comment>
  </commentList>
</comments>
</file>

<file path=xl/sharedStrings.xml><?xml version="1.0" encoding="utf-8"?>
<sst xmlns="http://schemas.openxmlformats.org/spreadsheetml/2006/main" count="236" uniqueCount="140">
  <si>
    <t>（</t>
    <phoneticPr fontId="3"/>
  </si>
  <si>
    <t>)</t>
    <phoneticPr fontId="3"/>
  </si>
  <si>
    <t>番号</t>
    <rPh sb="0" eb="2">
      <t>バンゴウ</t>
    </rPh>
    <phoneticPr fontId="3"/>
  </si>
  <si>
    <t>姓</t>
    <rPh sb="0" eb="1">
      <t>セイ</t>
    </rPh>
    <phoneticPr fontId="3"/>
  </si>
  <si>
    <t>名</t>
    <rPh sb="0" eb="1">
      <t>メイ</t>
    </rPh>
    <phoneticPr fontId="3"/>
  </si>
  <si>
    <t>姓ﾌﾘｶﾞﾅ</t>
    <rPh sb="0" eb="1">
      <t>セイ</t>
    </rPh>
    <phoneticPr fontId="3"/>
  </si>
  <si>
    <t>名ﾌﾘｶﾞﾅ</t>
    <rPh sb="0" eb="1">
      <t>ナ</t>
    </rPh>
    <phoneticPr fontId="3"/>
  </si>
  <si>
    <t>出場種目</t>
    <rPh sb="0" eb="2">
      <t>シュツジョウ</t>
    </rPh>
    <rPh sb="2" eb="4">
      <t>シュモク</t>
    </rPh>
    <phoneticPr fontId="3"/>
  </si>
  <si>
    <t>個人１</t>
    <rPh sb="0" eb="2">
      <t>コジン</t>
    </rPh>
    <phoneticPr fontId="3"/>
  </si>
  <si>
    <t>個人２</t>
    <rPh sb="0" eb="2">
      <t>コジン</t>
    </rPh>
    <phoneticPr fontId="3"/>
  </si>
  <si>
    <t>申込責任者名</t>
    <rPh sb="0" eb="2">
      <t>モウシコミ</t>
    </rPh>
    <rPh sb="2" eb="5">
      <t>セキニンシャ</t>
    </rPh>
    <rPh sb="5" eb="6">
      <t>メイ</t>
    </rPh>
    <phoneticPr fontId="3"/>
  </si>
  <si>
    <t>連絡先住所</t>
    <rPh sb="0" eb="3">
      <t>レンラクサキ</t>
    </rPh>
    <rPh sb="3" eb="5">
      <t>ジュウショ</t>
    </rPh>
    <phoneticPr fontId="3"/>
  </si>
  <si>
    <t>連絡先電話番号</t>
    <rPh sb="0" eb="3">
      <t>レンラクサキ</t>
    </rPh>
    <rPh sb="3" eb="5">
      <t>デンワ</t>
    </rPh>
    <rPh sb="5" eb="7">
      <t>バンゴウ</t>
    </rPh>
    <phoneticPr fontId="3"/>
  </si>
  <si>
    <t>メールアドレス</t>
    <phoneticPr fontId="3"/>
  </si>
  <si>
    <t>秒
ｍ</t>
    <rPh sb="0" eb="1">
      <t>ビョウ</t>
    </rPh>
    <phoneticPr fontId="3"/>
  </si>
  <si>
    <t>ベスト記録</t>
    <rPh sb="3" eb="5">
      <t>キロク</t>
    </rPh>
    <phoneticPr fontId="3"/>
  </si>
  <si>
    <t>単価</t>
    <rPh sb="0" eb="2">
      <t>タンカ</t>
    </rPh>
    <phoneticPr fontId="3"/>
  </si>
  <si>
    <t>計</t>
    <rPh sb="0" eb="1">
      <t>ケイ</t>
    </rPh>
    <phoneticPr fontId="3"/>
  </si>
  <si>
    <t>リレーチーム数</t>
    <rPh sb="6" eb="7">
      <t>スウ</t>
    </rPh>
    <phoneticPr fontId="3"/>
  </si>
  <si>
    <t>参加費計</t>
    <rPh sb="0" eb="3">
      <t>サンカヒ</t>
    </rPh>
    <rPh sb="3" eb="4">
      <t>ケイ</t>
    </rPh>
    <phoneticPr fontId="3"/>
  </si>
  <si>
    <r>
      <rPr>
        <sz val="14"/>
        <rFont val="ＭＳ ゴシック"/>
        <family val="3"/>
        <charset val="128"/>
      </rPr>
      <t>団体名</t>
    </r>
    <r>
      <rPr>
        <sz val="10"/>
        <rFont val="ＭＳ ゴシック"/>
        <family val="3"/>
        <charset val="128"/>
      </rPr>
      <t xml:space="preserve">
</t>
    </r>
    <r>
      <rPr>
        <sz val="9"/>
        <rFont val="ＭＳ ゴシック"/>
        <family val="3"/>
        <charset val="128"/>
      </rPr>
      <t>(下段に略称６文字以内)</t>
    </r>
    <rPh sb="0" eb="2">
      <t>ダンタイ</t>
    </rPh>
    <rPh sb="2" eb="3">
      <t>メイ</t>
    </rPh>
    <rPh sb="5" eb="7">
      <t>ゲダン</t>
    </rPh>
    <rPh sb="8" eb="10">
      <t>リャクショウ</t>
    </rPh>
    <rPh sb="11" eb="13">
      <t>モジ</t>
    </rPh>
    <rPh sb="13" eb="15">
      <t>イナイ</t>
    </rPh>
    <phoneticPr fontId="3"/>
  </si>
  <si>
    <t>女子</t>
    <rPh sb="0" eb="2">
      <t>ジョシ</t>
    </rPh>
    <phoneticPr fontId="3"/>
  </si>
  <si>
    <t>男子</t>
    <rPh sb="0" eb="2">
      <t>ダンシ</t>
    </rPh>
    <phoneticPr fontId="3"/>
  </si>
  <si>
    <t>中1_100</t>
    <rPh sb="0" eb="1">
      <t>チュウ</t>
    </rPh>
    <phoneticPr fontId="3"/>
  </si>
  <si>
    <t>中1_1500</t>
    <rPh sb="0" eb="1">
      <t>チュウ</t>
    </rPh>
    <phoneticPr fontId="3"/>
  </si>
  <si>
    <t>一_100</t>
    <rPh sb="0" eb="1">
      <t>イチ</t>
    </rPh>
    <phoneticPr fontId="3"/>
  </si>
  <si>
    <t>一_1500</t>
    <rPh sb="0" eb="1">
      <t>イチ</t>
    </rPh>
    <phoneticPr fontId="3"/>
  </si>
  <si>
    <t>一_幅</t>
    <rPh sb="0" eb="1">
      <t>イチ</t>
    </rPh>
    <rPh sb="2" eb="3">
      <t>ハバ</t>
    </rPh>
    <phoneticPr fontId="3"/>
  </si>
  <si>
    <t>中学1年100m</t>
    <rPh sb="0" eb="2">
      <t>チュウガク</t>
    </rPh>
    <rPh sb="3" eb="4">
      <t>ネン</t>
    </rPh>
    <phoneticPr fontId="3"/>
  </si>
  <si>
    <t>中学1年1500m</t>
    <rPh sb="0" eb="2">
      <t>チュウガク</t>
    </rPh>
    <rPh sb="3" eb="4">
      <t>ネン</t>
    </rPh>
    <phoneticPr fontId="3"/>
  </si>
  <si>
    <t>中学幅跳</t>
    <rPh sb="0" eb="1">
      <t>チュウ</t>
    </rPh>
    <rPh sb="1" eb="2">
      <t>ガク</t>
    </rPh>
    <rPh sb="2" eb="4">
      <t>ハバトビ</t>
    </rPh>
    <phoneticPr fontId="3"/>
  </si>
  <si>
    <t>中学高跳</t>
    <rPh sb="0" eb="1">
      <t>チュウ</t>
    </rPh>
    <rPh sb="1" eb="2">
      <t>ガク</t>
    </rPh>
    <rPh sb="2" eb="4">
      <t>タカトビ</t>
    </rPh>
    <phoneticPr fontId="3"/>
  </si>
  <si>
    <t>一般100m</t>
    <rPh sb="0" eb="2">
      <t>イッパン</t>
    </rPh>
    <phoneticPr fontId="3"/>
  </si>
  <si>
    <t>一般1500m</t>
    <rPh sb="0" eb="2">
      <t>イッパン</t>
    </rPh>
    <phoneticPr fontId="3"/>
  </si>
  <si>
    <t>学年</t>
    <rPh sb="0" eb="2">
      <t>ガクネン</t>
    </rPh>
    <phoneticPr fontId="3"/>
  </si>
  <si>
    <t>中1</t>
    <rPh sb="0" eb="1">
      <t>チュウ</t>
    </rPh>
    <phoneticPr fontId="3"/>
  </si>
  <si>
    <t>中2</t>
    <rPh sb="0" eb="1">
      <t>チュウ</t>
    </rPh>
    <phoneticPr fontId="3"/>
  </si>
  <si>
    <t>中3</t>
    <rPh sb="0" eb="1">
      <t>チュウ</t>
    </rPh>
    <phoneticPr fontId="3"/>
  </si>
  <si>
    <t>団体名</t>
    <rPh sb="0" eb="2">
      <t>ダンタイ</t>
    </rPh>
    <rPh sb="2" eb="3">
      <t>メイ</t>
    </rPh>
    <phoneticPr fontId="3"/>
  </si>
  <si>
    <t>一_400</t>
    <rPh sb="0" eb="1">
      <t>イチ</t>
    </rPh>
    <phoneticPr fontId="3"/>
  </si>
  <si>
    <t>一般400m</t>
    <rPh sb="0" eb="2">
      <t>イッパン</t>
    </rPh>
    <phoneticPr fontId="3"/>
  </si>
  <si>
    <t>一_高</t>
    <rPh sb="0" eb="1">
      <t>イチ</t>
    </rPh>
    <rPh sb="2" eb="3">
      <t>タカ</t>
    </rPh>
    <phoneticPr fontId="3"/>
  </si>
  <si>
    <t>一般幅跳</t>
    <rPh sb="0" eb="2">
      <t>イッパン</t>
    </rPh>
    <rPh sb="2" eb="4">
      <t>ハバトビ</t>
    </rPh>
    <phoneticPr fontId="3"/>
  </si>
  <si>
    <t>一般高跳</t>
    <rPh sb="2" eb="4">
      <t>タカトビ</t>
    </rPh>
    <phoneticPr fontId="3"/>
  </si>
  <si>
    <t>一般砲丸</t>
    <rPh sb="2" eb="4">
      <t>ホウガン</t>
    </rPh>
    <phoneticPr fontId="3"/>
  </si>
  <si>
    <t>中学生</t>
    <rPh sb="0" eb="3">
      <t>チュウガクセイ</t>
    </rPh>
    <phoneticPr fontId="3"/>
  </si>
  <si>
    <t>一般</t>
    <rPh sb="0" eb="2">
      <t>イッパン</t>
    </rPh>
    <phoneticPr fontId="3"/>
  </si>
  <si>
    <t>中1_800</t>
    <rPh sb="0" eb="1">
      <t>チュウ</t>
    </rPh>
    <phoneticPr fontId="3"/>
  </si>
  <si>
    <t>中学1年800m</t>
    <rPh sb="0" eb="2">
      <t>チュウガク</t>
    </rPh>
    <rPh sb="3" eb="4">
      <t>ネン</t>
    </rPh>
    <phoneticPr fontId="3"/>
  </si>
  <si>
    <t>種目</t>
    <rPh sb="0" eb="2">
      <t>シュモク</t>
    </rPh>
    <phoneticPr fontId="3"/>
  </si>
  <si>
    <t>中_400R</t>
    <rPh sb="0" eb="1">
      <t>チュウ</t>
    </rPh>
    <phoneticPr fontId="3"/>
  </si>
  <si>
    <t>リレー</t>
    <phoneticPr fontId="3"/>
  </si>
  <si>
    <t>チーム名</t>
    <rPh sb="3" eb="4">
      <t>メイ</t>
    </rPh>
    <phoneticPr fontId="3"/>
  </si>
  <si>
    <t>中学女子砲丸</t>
    <rPh sb="0" eb="1">
      <t>チュウ</t>
    </rPh>
    <rPh sb="1" eb="2">
      <t>ガク</t>
    </rPh>
    <rPh sb="2" eb="4">
      <t>ジョシ</t>
    </rPh>
    <rPh sb="4" eb="6">
      <t>ホウガン</t>
    </rPh>
    <phoneticPr fontId="3"/>
  </si>
  <si>
    <t>中学男子砲丸</t>
    <rPh sb="0" eb="1">
      <t>チュウ</t>
    </rPh>
    <rPh sb="1" eb="2">
      <t>ガク</t>
    </rPh>
    <rPh sb="2" eb="4">
      <t>ダンシ</t>
    </rPh>
    <rPh sb="4" eb="6">
      <t>ホウガン</t>
    </rPh>
    <phoneticPr fontId="3"/>
  </si>
  <si>
    <t>中_幅</t>
    <rPh sb="0" eb="1">
      <t>チュウ</t>
    </rPh>
    <rPh sb="2" eb="3">
      <t>ハバ</t>
    </rPh>
    <phoneticPr fontId="3"/>
  </si>
  <si>
    <t>中_高</t>
    <rPh sb="0" eb="1">
      <t>チュウ</t>
    </rPh>
    <rPh sb="2" eb="3">
      <t>タカ</t>
    </rPh>
    <phoneticPr fontId="3"/>
  </si>
  <si>
    <t>中男_砲</t>
    <rPh sb="0" eb="1">
      <t>チュウ</t>
    </rPh>
    <rPh sb="1" eb="2">
      <t>オトコ</t>
    </rPh>
    <rPh sb="3" eb="4">
      <t>ホウ</t>
    </rPh>
    <phoneticPr fontId="3"/>
  </si>
  <si>
    <t>中女_砲</t>
    <rPh sb="0" eb="1">
      <t>チュウ</t>
    </rPh>
    <rPh sb="1" eb="2">
      <t>ジョ</t>
    </rPh>
    <rPh sb="3" eb="4">
      <t>ホウ</t>
    </rPh>
    <phoneticPr fontId="3"/>
  </si>
  <si>
    <t>Ｐ</t>
    <phoneticPr fontId="3"/>
  </si>
  <si>
    <t>男女計</t>
    <rPh sb="0" eb="3">
      <t>ダンジョケイ</t>
    </rPh>
    <phoneticPr fontId="3"/>
  </si>
  <si>
    <t>-</t>
    <phoneticPr fontId="3"/>
  </si>
  <si>
    <t>ビブス</t>
    <phoneticPr fontId="3"/>
  </si>
  <si>
    <t>生年月日</t>
    <rPh sb="0" eb="4">
      <t>セイネンガッピ</t>
    </rPh>
    <phoneticPr fontId="3"/>
  </si>
  <si>
    <t>西暦年</t>
    <rPh sb="0" eb="3">
      <t>セイレキネン</t>
    </rPh>
    <phoneticPr fontId="3"/>
  </si>
  <si>
    <t>月</t>
    <rPh sb="0" eb="1">
      <t>ツキ</t>
    </rPh>
    <phoneticPr fontId="3"/>
  </si>
  <si>
    <t>日</t>
    <rPh sb="0" eb="1">
      <t>ヒ</t>
    </rPh>
    <phoneticPr fontId="3"/>
  </si>
  <si>
    <t>開催日</t>
    <rPh sb="0" eb="3">
      <t>カイサイビ</t>
    </rPh>
    <phoneticPr fontId="3"/>
  </si>
  <si>
    <t>P</t>
    <phoneticPr fontId="3"/>
  </si>
  <si>
    <t>連絡先住所</t>
    <phoneticPr fontId="3"/>
  </si>
  <si>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13"/>
  </si>
  <si>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theme="1"/>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13"/>
  </si>
  <si>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3"/>
  </si>
  <si>
    <t>※該当しない場合は✔を入れ、該当する場合は〇を記入すること（体温0.1℃単位の数字を記入）</t>
  </si>
  <si>
    <t>No.</t>
    <phoneticPr fontId="13"/>
  </si>
  <si>
    <t>チェックリスト</t>
    <phoneticPr fontId="13"/>
  </si>
  <si>
    <t>のどの痛みがある</t>
    <rPh sb="3" eb="4">
      <t>イタ</t>
    </rPh>
    <phoneticPr fontId="13"/>
  </si>
  <si>
    <t>咳（せき）が出る</t>
    <rPh sb="6" eb="7">
      <t>デ</t>
    </rPh>
    <phoneticPr fontId="13"/>
  </si>
  <si>
    <t>痰（たん）がでたり、からんだりする</t>
    <phoneticPr fontId="13"/>
  </si>
  <si>
    <t>鼻水（はなみず）、鼻づまりがある　※アレルギーを除く</t>
    <phoneticPr fontId="13"/>
  </si>
  <si>
    <t>頭が痛い</t>
    <rPh sb="0" eb="1">
      <t>アタマ</t>
    </rPh>
    <rPh sb="2" eb="3">
      <t>イタ</t>
    </rPh>
    <phoneticPr fontId="13"/>
  </si>
  <si>
    <t>体のだるさなどがある</t>
    <rPh sb="0" eb="1">
      <t>カラダ</t>
    </rPh>
    <phoneticPr fontId="13"/>
  </si>
  <si>
    <t>発熱の症状がある</t>
    <rPh sb="0" eb="2">
      <t>ハツネツ</t>
    </rPh>
    <rPh sb="3" eb="5">
      <t>ショウジョウ</t>
    </rPh>
    <phoneticPr fontId="13"/>
  </si>
  <si>
    <t>息苦しさがある</t>
    <phoneticPr fontId="13"/>
  </si>
  <si>
    <t>味覚異常(味がしない)</t>
    <rPh sb="0" eb="2">
      <t>ミカク</t>
    </rPh>
    <rPh sb="2" eb="4">
      <t>イジョウ</t>
    </rPh>
    <rPh sb="5" eb="6">
      <t>アジ</t>
    </rPh>
    <phoneticPr fontId="13"/>
  </si>
  <si>
    <t>嗅覚異常(匂いがしない)</t>
    <phoneticPr fontId="13"/>
  </si>
  <si>
    <t>体温</t>
    <rPh sb="0" eb="2">
      <t>タイオン</t>
    </rPh>
    <phoneticPr fontId="13"/>
  </si>
  <si>
    <t>℃</t>
    <phoneticPr fontId="13"/>
  </si>
  <si>
    <t>薬剤の服用</t>
    <phoneticPr fontId="13"/>
  </si>
  <si>
    <t>氏名　　　　　　　　　　　　　　　　　　　　　</t>
    <rPh sb="0" eb="2">
      <t>シメイ</t>
    </rPh>
    <phoneticPr fontId="13"/>
  </si>
  <si>
    <t>所属（学校名など）　　　　　　　　　　　　　　　　　　　　　</t>
    <rPh sb="0" eb="2">
      <t>ショゾク</t>
    </rPh>
    <rPh sb="3" eb="6">
      <t>ガッコウメイ</t>
    </rPh>
    <phoneticPr fontId="13"/>
  </si>
  <si>
    <t>※参加者が未成年の場合</t>
    <phoneticPr fontId="13"/>
  </si>
  <si>
    <t>連絡先（電話番号）　　　　　　　　　　　   　　</t>
    <rPh sb="0" eb="3">
      <t>レンラクサキ</t>
    </rPh>
    <rPh sb="4" eb="6">
      <t>デンワ</t>
    </rPh>
    <rPh sb="6" eb="8">
      <t>バンゴウ</t>
    </rPh>
    <phoneticPr fontId="13"/>
  </si>
  <si>
    <t>保護者氏名　　　　　　　　　　　　　　　　　　　　　　　　　</t>
    <phoneticPr fontId="13"/>
  </si>
  <si>
    <t>一女_砲</t>
    <rPh sb="0" eb="1">
      <t>イチ</t>
    </rPh>
    <rPh sb="1" eb="2">
      <t>ジョ</t>
    </rPh>
    <rPh sb="3" eb="4">
      <t>ホウ</t>
    </rPh>
    <phoneticPr fontId="3"/>
  </si>
  <si>
    <t>小学生</t>
    <rPh sb="0" eb="3">
      <t>ショウガクセイ</t>
    </rPh>
    <phoneticPr fontId="3"/>
  </si>
  <si>
    <t>人数</t>
    <rPh sb="0" eb="2">
      <t>ニンズウ</t>
    </rPh>
    <phoneticPr fontId="3"/>
  </si>
  <si>
    <t>小4</t>
    <rPh sb="0" eb="1">
      <t>ショウ</t>
    </rPh>
    <phoneticPr fontId="3"/>
  </si>
  <si>
    <t>小5</t>
    <rPh sb="0" eb="1">
      <t>ショウ</t>
    </rPh>
    <phoneticPr fontId="3"/>
  </si>
  <si>
    <t>小6</t>
    <rPh sb="0" eb="1">
      <t>ショウ</t>
    </rPh>
    <phoneticPr fontId="3"/>
  </si>
  <si>
    <t>あきる野市総合スポーツ祭陸上競技大会　申込一覧表</t>
    <rPh sb="3" eb="4">
      <t>ノ</t>
    </rPh>
    <rPh sb="4" eb="5">
      <t>シ</t>
    </rPh>
    <rPh sb="5" eb="7">
      <t>ソウゴウ</t>
    </rPh>
    <rPh sb="11" eb="12">
      <t>サイ</t>
    </rPh>
    <rPh sb="12" eb="14">
      <t>リクジョウ</t>
    </rPh>
    <rPh sb="14" eb="16">
      <t>キョウギ</t>
    </rPh>
    <rPh sb="16" eb="18">
      <t>タイカイ</t>
    </rPh>
    <rPh sb="19" eb="21">
      <t>モウシコミ</t>
    </rPh>
    <rPh sb="21" eb="23">
      <t>イチラン</t>
    </rPh>
    <rPh sb="23" eb="24">
      <t>ヒョウ</t>
    </rPh>
    <phoneticPr fontId="3"/>
  </si>
  <si>
    <t>中23_100</t>
    <rPh sb="0" eb="1">
      <t>チュウ</t>
    </rPh>
    <phoneticPr fontId="3"/>
  </si>
  <si>
    <t>中学2.3年100m</t>
    <rPh sb="0" eb="2">
      <t>チュウガク</t>
    </rPh>
    <rPh sb="5" eb="6">
      <t>ネン</t>
    </rPh>
    <phoneticPr fontId="3"/>
  </si>
  <si>
    <t>中23_1500</t>
    <rPh sb="0" eb="1">
      <t>チュウ</t>
    </rPh>
    <phoneticPr fontId="3"/>
  </si>
  <si>
    <t>中学2.3年1500m</t>
    <rPh sb="0" eb="2">
      <t>チュウガク</t>
    </rPh>
    <rPh sb="5" eb="6">
      <t>ネン</t>
    </rPh>
    <phoneticPr fontId="3"/>
  </si>
  <si>
    <t>中23_3000</t>
    <rPh sb="0" eb="1">
      <t>チュウ</t>
    </rPh>
    <phoneticPr fontId="3"/>
  </si>
  <si>
    <t>中学2.3年3000m</t>
    <rPh sb="0" eb="2">
      <t>チュウガク</t>
    </rPh>
    <rPh sb="5" eb="6">
      <t>ネン</t>
    </rPh>
    <phoneticPr fontId="3"/>
  </si>
  <si>
    <t>一39_100</t>
    <rPh sb="0" eb="1">
      <t>イチ</t>
    </rPh>
    <phoneticPr fontId="3"/>
  </si>
  <si>
    <t>一般39歳以下100m</t>
    <rPh sb="0" eb="2">
      <t>イッパン</t>
    </rPh>
    <rPh sb="4" eb="7">
      <t>サイイカ</t>
    </rPh>
    <phoneticPr fontId="3"/>
  </si>
  <si>
    <t>一40_100</t>
    <rPh sb="0" eb="1">
      <t>イチ</t>
    </rPh>
    <phoneticPr fontId="3"/>
  </si>
  <si>
    <t>一般40歳以上100m</t>
    <rPh sb="0" eb="2">
      <t>イッパン</t>
    </rPh>
    <rPh sb="4" eb="7">
      <t>サイイジョウ</t>
    </rPh>
    <phoneticPr fontId="3"/>
  </si>
  <si>
    <t>一39_1500</t>
    <rPh sb="0" eb="1">
      <t>イチ</t>
    </rPh>
    <phoneticPr fontId="3"/>
  </si>
  <si>
    <t>一般39歳以下1500m</t>
    <rPh sb="0" eb="2">
      <t>イッパン</t>
    </rPh>
    <rPh sb="4" eb="7">
      <t>サイイカ</t>
    </rPh>
    <phoneticPr fontId="3"/>
  </si>
  <si>
    <t>一40_1500</t>
    <rPh sb="0" eb="1">
      <t>イチ</t>
    </rPh>
    <phoneticPr fontId="3"/>
  </si>
  <si>
    <t>一般40歳以上1500m</t>
    <rPh sb="0" eb="2">
      <t>イッパン</t>
    </rPh>
    <rPh sb="4" eb="7">
      <t>サイイジョウ</t>
    </rPh>
    <phoneticPr fontId="3"/>
  </si>
  <si>
    <t>小4_100</t>
    <rPh sb="0" eb="1">
      <t>ショウ</t>
    </rPh>
    <phoneticPr fontId="3"/>
  </si>
  <si>
    <t>小学4年100m</t>
    <rPh sb="0" eb="2">
      <t>ショウガク</t>
    </rPh>
    <rPh sb="3" eb="4">
      <t>ネン</t>
    </rPh>
    <phoneticPr fontId="3"/>
  </si>
  <si>
    <t>小5_100</t>
    <rPh sb="0" eb="1">
      <t>ショウ</t>
    </rPh>
    <phoneticPr fontId="3"/>
  </si>
  <si>
    <t>小学5年100m</t>
    <rPh sb="0" eb="2">
      <t>ショウガク</t>
    </rPh>
    <rPh sb="3" eb="4">
      <t>ネン</t>
    </rPh>
    <phoneticPr fontId="3"/>
  </si>
  <si>
    <t>小6_100</t>
    <rPh sb="0" eb="1">
      <t>ショウ</t>
    </rPh>
    <phoneticPr fontId="3"/>
  </si>
  <si>
    <t>小学6年100m</t>
    <rPh sb="0" eb="2">
      <t>ショウガク</t>
    </rPh>
    <rPh sb="3" eb="4">
      <t>ネン</t>
    </rPh>
    <phoneticPr fontId="3"/>
  </si>
  <si>
    <t>小4_800</t>
    <rPh sb="0" eb="1">
      <t>ショウ</t>
    </rPh>
    <phoneticPr fontId="3"/>
  </si>
  <si>
    <t>小学4年800m</t>
    <rPh sb="0" eb="2">
      <t>ショウガク</t>
    </rPh>
    <rPh sb="3" eb="4">
      <t>ネン</t>
    </rPh>
    <phoneticPr fontId="3"/>
  </si>
  <si>
    <t>小5_800</t>
    <rPh sb="0" eb="1">
      <t>ショウ</t>
    </rPh>
    <phoneticPr fontId="3"/>
  </si>
  <si>
    <t>小学5年800m</t>
    <rPh sb="0" eb="2">
      <t>ショウガク</t>
    </rPh>
    <rPh sb="3" eb="4">
      <t>ネン</t>
    </rPh>
    <phoneticPr fontId="3"/>
  </si>
  <si>
    <t>小6_800</t>
    <rPh sb="0" eb="1">
      <t>ショウ</t>
    </rPh>
    <phoneticPr fontId="3"/>
  </si>
  <si>
    <t>小学6年800m</t>
    <rPh sb="0" eb="2">
      <t>ショウガク</t>
    </rPh>
    <rPh sb="3" eb="4">
      <t>ネン</t>
    </rPh>
    <phoneticPr fontId="3"/>
  </si>
  <si>
    <t>小_400R</t>
    <rPh sb="0" eb="1">
      <t>ショウ</t>
    </rPh>
    <phoneticPr fontId="3"/>
  </si>
  <si>
    <t>小学4X100mR</t>
    <rPh sb="0" eb="2">
      <t>ショウガク</t>
    </rPh>
    <phoneticPr fontId="3"/>
  </si>
  <si>
    <t>中学4X100mR</t>
    <rPh sb="0" eb="2">
      <t>チュウガク</t>
    </rPh>
    <phoneticPr fontId="3"/>
  </si>
  <si>
    <t>中23_800</t>
    <rPh sb="0" eb="1">
      <t>チュウ</t>
    </rPh>
    <phoneticPr fontId="3"/>
  </si>
  <si>
    <t>中学2.3年800m</t>
    <rPh sb="0" eb="2">
      <t>チュウガク</t>
    </rPh>
    <rPh sb="5" eb="6">
      <t>ネン</t>
    </rPh>
    <phoneticPr fontId="3"/>
  </si>
  <si>
    <t>※　入力すると黄色欄は自動計算します。
※　行数が足りない場合には、別のファイルとしてください。
※　リレーは、種目欄の種目を選択し、Ｐ欄には、プロ掲載順としてチーム内で1から6までの順番を選択してください。
　また、複数チーム参加する団体は、チーム名に、Ａ、Ｂ、Ｃなどの記号を付けてください。
※　入力したシートにファイル名「あきる野_＊＊＊＊.xlsx」（＊＊＊＊は団体名頭４文字）で保存し、E-mail:info@akiruno-aa.tokyo　へ添付ファイルで送信してください。
　参加費は、大会要項指定の方法で払込みください。なお、小学生は、小学生用申込用紙でスポーツ協会へ直接申込み（参加費は当日支払い）ください。
※　シートは男女別に作成してください。</t>
    <rPh sb="2" eb="4">
      <t>ニュウリョク</t>
    </rPh>
    <rPh sb="34" eb="35">
      <t>ベツ</t>
    </rPh>
    <rPh sb="167" eb="168">
      <t>ノ</t>
    </rPh>
    <rPh sb="253" eb="255">
      <t>ヨウコウ</t>
    </rPh>
    <rPh sb="255" eb="257">
      <t>シテイ</t>
    </rPh>
    <rPh sb="258" eb="260">
      <t>ホウホウ</t>
    </rPh>
    <rPh sb="261" eb="263">
      <t>ハライコミ</t>
    </rPh>
    <rPh sb="272" eb="275">
      <t>ショウガクセイ</t>
    </rPh>
    <rPh sb="277" eb="285">
      <t>ショウガクセイヨウモウシコミヨウシ</t>
    </rPh>
    <rPh sb="290" eb="292">
      <t>キョウカイ</t>
    </rPh>
    <rPh sb="293" eb="297">
      <t>チョクセツモウシコミ</t>
    </rPh>
    <rPh sb="299" eb="302">
      <t>サンカヒ</t>
    </rPh>
    <rPh sb="303" eb="307">
      <t>トウジツシハラ</t>
    </rPh>
    <phoneticPr fontId="3"/>
  </si>
  <si>
    <t>一男_砲</t>
    <rPh sb="0" eb="1">
      <t>イチ</t>
    </rPh>
    <rPh sb="1" eb="2">
      <t>ダン</t>
    </rPh>
    <rPh sb="3" eb="4">
      <t>ホウ</t>
    </rPh>
    <phoneticPr fontId="3"/>
  </si>
  <si>
    <t>一般男子砲丸</t>
    <rPh sb="2" eb="4">
      <t>ダンシ</t>
    </rPh>
    <rPh sb="4" eb="6">
      <t>ホウガン</t>
    </rPh>
    <phoneticPr fontId="3"/>
  </si>
  <si>
    <t/>
  </si>
  <si>
    <t>小56_幅</t>
    <rPh sb="0" eb="1">
      <t>ショウ</t>
    </rPh>
    <rPh sb="4" eb="5">
      <t>ハバ</t>
    </rPh>
    <phoneticPr fontId="3"/>
  </si>
  <si>
    <t>小学56幅跳</t>
    <rPh sb="0" eb="1">
      <t>ショウ</t>
    </rPh>
    <rPh sb="1" eb="2">
      <t>ガク</t>
    </rPh>
    <rPh sb="4" eb="6">
      <t>ハバトビ</t>
    </rPh>
    <phoneticPr fontId="3"/>
  </si>
  <si>
    <t>1/100秒
㎝</t>
    <phoneticPr fontId="3"/>
  </si>
  <si>
    <t xml:space="preserve">分
</t>
    <rPh sb="0" eb="1">
      <t>フン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</si>
</sst>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第&quot;General&quot;回&quot;"/>
    <numFmt numFmtId="177" formatCode="#,###;;"/>
    <numFmt numFmtId="178" formatCode="m/d"/>
    <numFmt numFmtId="179" formatCode="00"/>
  </numFmts>
  <fonts count="25">
    <font>
      <sz val="11"/>
      <name val="ＭＳ Ｐゴシック"/>
      <family val="3"/>
      <charset val="128"/>
    </font>
    <font>
      <sz val="11"/>
      <name val="ＭＳ Ｐゴシック"/>
      <family val="3"/>
      <charset val="128"/>
    </font>
    <font>
      <sz val="18"/>
      <name val="ＭＳ ゴシック"/>
      <family val="3"/>
      <charset val="128"/>
    </font>
    <font>
      <sz val="6"/>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sz val="12"/>
      <name val="ＭＳ ゴシック"/>
      <family val="3"/>
      <charset val="128"/>
    </font>
    <font>
      <sz val="14"/>
      <name val="ＭＳ ゴシック"/>
      <family val="3"/>
      <charset val="128"/>
    </font>
    <font>
      <sz val="18"/>
      <color rgb="FFFF0000"/>
      <name val="ＭＳ ゴシック"/>
      <family val="3"/>
      <charset val="128"/>
    </font>
    <font>
      <sz val="11"/>
      <color theme="1"/>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10"/>
      <color theme="1"/>
      <name val="游ゴシック"/>
      <family val="3"/>
      <charset val="128"/>
    </font>
    <font>
      <b/>
      <u/>
      <sz val="10"/>
      <color theme="1"/>
      <name val="游ゴシック"/>
      <family val="3"/>
      <charset val="128"/>
    </font>
    <font>
      <b/>
      <sz val="16"/>
      <color theme="1"/>
      <name val="游ゴシック"/>
      <family val="3"/>
      <charset val="128"/>
    </font>
    <font>
      <sz val="10"/>
      <color theme="1"/>
      <name val="ＭＳ Ｐゴシック"/>
      <family val="2"/>
      <charset val="128"/>
      <scheme val="minor"/>
    </font>
    <font>
      <sz val="10"/>
      <color theme="1"/>
      <name val="ＭＳ Ｐゴシック"/>
      <family val="3"/>
      <charset val="128"/>
      <scheme val="minor"/>
    </font>
    <font>
      <u val="double"/>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5"/>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thin">
        <color indexed="64"/>
      </right>
      <top/>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lignment vertical="center"/>
    </xf>
  </cellStyleXfs>
  <cellXfs count="194">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3" xfId="0" applyFont="1" applyFill="1" applyBorder="1">
      <alignment vertical="center"/>
    </xf>
    <xf numFmtId="0" fontId="4" fillId="0" borderId="4" xfId="0" applyFont="1" applyBorder="1" applyAlignment="1">
      <alignment horizontal="center" vertical="center"/>
    </xf>
    <xf numFmtId="0" fontId="4" fillId="2" borderId="5" xfId="0" applyFont="1" applyFill="1" applyBorder="1">
      <alignment vertical="center"/>
    </xf>
    <xf numFmtId="0" fontId="4" fillId="0" borderId="6" xfId="0" applyFont="1" applyBorder="1" applyAlignment="1">
      <alignment horizontal="center" vertical="center"/>
    </xf>
    <xf numFmtId="0" fontId="4" fillId="2" borderId="7" xfId="0" applyFont="1" applyFill="1" applyBorder="1">
      <alignment vertical="center"/>
    </xf>
    <xf numFmtId="0" fontId="7" fillId="0" borderId="0" xfId="0" applyFont="1">
      <alignment vertical="center"/>
    </xf>
    <xf numFmtId="0" fontId="4" fillId="0" borderId="0" xfId="0" applyFont="1" applyAlignment="1">
      <alignment horizontal="center" vertical="center"/>
    </xf>
    <xf numFmtId="0" fontId="8" fillId="0" borderId="6" xfId="0" applyFont="1" applyBorder="1" applyAlignment="1">
      <alignment horizontal="center" vertical="center"/>
    </xf>
    <xf numFmtId="176" fontId="4" fillId="0" borderId="0" xfId="0" applyNumberFormat="1" applyFont="1">
      <alignment vertical="center"/>
    </xf>
    <xf numFmtId="0" fontId="4" fillId="2" borderId="11" xfId="0" applyFont="1" applyFill="1" applyBorder="1">
      <alignment vertical="center"/>
    </xf>
    <xf numFmtId="0" fontId="8" fillId="0" borderId="0" xfId="0" applyFont="1" applyAlignment="1">
      <alignment horizontal="center" vertical="center" shrinkToFit="1"/>
    </xf>
    <xf numFmtId="0" fontId="8" fillId="0" borderId="12" xfId="0" applyFont="1" applyBorder="1" applyAlignment="1">
      <alignment horizontal="center" vertical="center" shrinkToFit="1"/>
    </xf>
    <xf numFmtId="176" fontId="2" fillId="0" borderId="12" xfId="0" applyNumberFormat="1" applyFont="1" applyBorder="1" applyAlignment="1">
      <alignment horizontal="center" vertical="center"/>
    </xf>
    <xf numFmtId="0" fontId="8" fillId="0" borderId="13" xfId="0" applyFont="1" applyBorder="1" applyAlignment="1">
      <alignment horizontal="center" vertical="center" shrinkToFit="1"/>
    </xf>
    <xf numFmtId="177" fontId="8" fillId="3" borderId="6" xfId="0" applyNumberFormat="1" applyFont="1" applyFill="1" applyBorder="1" applyAlignment="1">
      <alignment horizontal="center" vertical="center"/>
    </xf>
    <xf numFmtId="0" fontId="10" fillId="0" borderId="0" xfId="0" applyFont="1" applyAlignment="1">
      <alignment horizontal="center" vertical="center"/>
    </xf>
    <xf numFmtId="38" fontId="8" fillId="3" borderId="6" xfId="1" applyFont="1" applyFill="1" applyBorder="1" applyAlignment="1">
      <alignment horizontal="center" vertical="center"/>
    </xf>
    <xf numFmtId="0" fontId="8" fillId="0" borderId="6" xfId="0" applyFont="1" applyBorder="1" applyAlignment="1">
      <alignment horizontal="center" vertical="center" shrinkToFit="1"/>
    </xf>
    <xf numFmtId="0" fontId="6" fillId="0" borderId="0" xfId="0" applyFont="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vertical="center" shrinkToFit="1"/>
    </xf>
    <xf numFmtId="0" fontId="6" fillId="0" borderId="0" xfId="0" applyFont="1" applyAlignment="1">
      <alignment wrapText="1"/>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2" borderId="30" xfId="0" applyFont="1" applyFill="1" applyBorder="1" applyProtection="1">
      <alignment vertical="center"/>
      <protection locked="0"/>
    </xf>
    <xf numFmtId="0" fontId="4" fillId="2" borderId="33" xfId="0" applyFont="1" applyFill="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2" borderId="48" xfId="0" applyFont="1" applyFill="1" applyBorder="1" applyProtection="1">
      <alignment vertical="center"/>
      <protection locked="0"/>
    </xf>
    <xf numFmtId="0" fontId="4" fillId="2" borderId="49" xfId="0" applyFont="1" applyFill="1" applyBorder="1" applyProtection="1">
      <alignment vertical="center"/>
      <protection locked="0"/>
    </xf>
    <xf numFmtId="0" fontId="4" fillId="0" borderId="32" xfId="0" applyFont="1" applyBorder="1" applyProtection="1">
      <alignment vertical="center"/>
      <protection locked="0"/>
    </xf>
    <xf numFmtId="0" fontId="4" fillId="0" borderId="35" xfId="0" applyFont="1" applyBorder="1" applyProtection="1">
      <alignment vertical="center"/>
      <protection locked="0"/>
    </xf>
    <xf numFmtId="0" fontId="4" fillId="2" borderId="32" xfId="0" applyFont="1" applyFill="1" applyBorder="1" applyProtection="1">
      <alignment vertical="center"/>
      <protection locked="0"/>
    </xf>
    <xf numFmtId="0" fontId="4" fillId="2" borderId="35" xfId="0" applyFont="1" applyFill="1" applyBorder="1" applyProtection="1">
      <alignment vertical="center"/>
      <protection locked="0"/>
    </xf>
    <xf numFmtId="0" fontId="4" fillId="0" borderId="30" xfId="0" applyFont="1" applyBorder="1" applyProtection="1">
      <alignment vertical="center"/>
      <protection locked="0"/>
    </xf>
    <xf numFmtId="0" fontId="4" fillId="0" borderId="33" xfId="0" applyFont="1" applyBorder="1" applyProtection="1">
      <alignment vertical="center"/>
      <protection locked="0"/>
    </xf>
    <xf numFmtId="0" fontId="4" fillId="0" borderId="4" xfId="0" applyFont="1" applyBorder="1" applyAlignment="1" applyProtection="1">
      <alignment horizontal="center" vertical="center"/>
      <protection locked="0"/>
    </xf>
    <xf numFmtId="0" fontId="4" fillId="0" borderId="4" xfId="0" applyFont="1" applyBorder="1" applyProtection="1">
      <alignment vertical="center"/>
      <protection locked="0"/>
    </xf>
    <xf numFmtId="0" fontId="4" fillId="0" borderId="50" xfId="0" applyFont="1" applyBorder="1" applyAlignment="1" applyProtection="1">
      <alignment vertical="center" shrinkToFit="1"/>
      <protection locked="0"/>
    </xf>
    <xf numFmtId="0" fontId="4" fillId="0" borderId="51" xfId="0" applyFont="1" applyBorder="1" applyAlignment="1" applyProtection="1">
      <alignment vertical="center" shrinkToFit="1"/>
      <protection locked="0"/>
    </xf>
    <xf numFmtId="0" fontId="4" fillId="0" borderId="52" xfId="0" applyFont="1" applyBorder="1" applyAlignment="1" applyProtection="1">
      <alignment vertical="center" shrinkToFit="1"/>
      <protection locked="0"/>
    </xf>
    <xf numFmtId="0" fontId="4" fillId="0" borderId="30" xfId="0" applyFont="1" applyBorder="1" applyAlignment="1" applyProtection="1">
      <alignment vertical="center" shrinkToFit="1"/>
      <protection locked="0"/>
    </xf>
    <xf numFmtId="0" fontId="4" fillId="0" borderId="53" xfId="0" applyFont="1" applyBorder="1" applyAlignment="1" applyProtection="1">
      <alignment vertical="center" shrinkToFit="1"/>
      <protection locked="0"/>
    </xf>
    <xf numFmtId="0" fontId="4" fillId="0" borderId="54"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protection locked="0"/>
    </xf>
    <xf numFmtId="0" fontId="4" fillId="0" borderId="6" xfId="0" applyFont="1" applyBorder="1" applyProtection="1">
      <alignment vertical="center"/>
      <protection locked="0"/>
    </xf>
    <xf numFmtId="0" fontId="4" fillId="0" borderId="48" xfId="0" applyFont="1"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4" fillId="0" borderId="56" xfId="0" applyFont="1" applyBorder="1" applyAlignment="1" applyProtection="1">
      <alignment vertical="center" shrinkToFit="1"/>
      <protection locked="0"/>
    </xf>
    <xf numFmtId="0" fontId="4" fillId="0" borderId="57" xfId="0" applyFont="1" applyBorder="1" applyAlignment="1" applyProtection="1">
      <alignment vertical="center" shrinkToFit="1"/>
      <protection locked="0"/>
    </xf>
    <xf numFmtId="0" fontId="4" fillId="0" borderId="58" xfId="0" applyFont="1" applyBorder="1" applyAlignment="1" applyProtection="1">
      <alignment vertical="center" shrinkToFit="1"/>
      <protection locked="0"/>
    </xf>
    <xf numFmtId="0" fontId="4" fillId="0" borderId="59"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4" fillId="0" borderId="2" xfId="0" applyFont="1" applyBorder="1" applyProtection="1">
      <alignment vertical="center"/>
      <protection locked="0"/>
    </xf>
    <xf numFmtId="0" fontId="4" fillId="0" borderId="32"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60" xfId="0" applyFont="1" applyBorder="1" applyAlignment="1" applyProtection="1">
      <alignment vertical="center" shrinkToFit="1"/>
      <protection locked="0"/>
    </xf>
    <xf numFmtId="0" fontId="4" fillId="0" borderId="6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0" fontId="4" fillId="0" borderId="1" xfId="0" applyFont="1" applyBorder="1" applyProtection="1">
      <alignment vertical="center"/>
      <protection locked="0"/>
    </xf>
    <xf numFmtId="176" fontId="8" fillId="0" borderId="0" xfId="0" applyNumberFormat="1" applyFont="1" applyAlignment="1">
      <alignment horizontal="center" vertical="center"/>
    </xf>
    <xf numFmtId="0" fontId="8" fillId="0" borderId="0" xfId="0" applyFont="1" applyAlignment="1" applyProtection="1">
      <alignment horizontal="center" vertical="center"/>
      <protection locked="0"/>
    </xf>
    <xf numFmtId="0" fontId="8" fillId="0" borderId="0" xfId="1" applyNumberFormat="1" applyFont="1" applyBorder="1" applyAlignment="1" applyProtection="1">
      <alignment horizontal="center" vertical="center"/>
      <protection locked="0"/>
    </xf>
    <xf numFmtId="0" fontId="8" fillId="3" borderId="6" xfId="0" applyFont="1" applyFill="1" applyBorder="1" applyAlignment="1">
      <alignment horizontal="center" vertical="center"/>
    </xf>
    <xf numFmtId="38" fontId="8" fillId="0" borderId="0" xfId="1" applyFont="1" applyFill="1" applyBorder="1" applyAlignment="1">
      <alignment horizontal="center" vertical="center"/>
    </xf>
    <xf numFmtId="177" fontId="8" fillId="0" borderId="0" xfId="0" applyNumberFormat="1" applyFont="1" applyAlignment="1">
      <alignment horizontal="center" vertical="center"/>
    </xf>
    <xf numFmtId="176" fontId="8" fillId="0" borderId="6" xfId="0" applyNumberFormat="1" applyFont="1" applyBorder="1" applyAlignment="1">
      <alignment horizontal="center" vertical="center"/>
    </xf>
    <xf numFmtId="176" fontId="8" fillId="0" borderId="25" xfId="0" applyNumberFormat="1" applyFont="1" applyBorder="1" applyAlignment="1">
      <alignment horizontal="center" vertical="center"/>
    </xf>
    <xf numFmtId="0" fontId="4" fillId="0" borderId="68" xfId="0" applyFont="1" applyBorder="1" applyAlignment="1">
      <alignment horizontal="center" vertical="center" shrinkToFit="1"/>
    </xf>
    <xf numFmtId="0" fontId="4"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176" fontId="2" fillId="0" borderId="25" xfId="0" applyNumberFormat="1" applyFont="1" applyBorder="1">
      <alignment vertical="center"/>
    </xf>
    <xf numFmtId="176" fontId="2" fillId="0" borderId="80" xfId="0" applyNumberFormat="1" applyFont="1" applyBorder="1">
      <alignment vertical="center"/>
    </xf>
    <xf numFmtId="176" fontId="8" fillId="0" borderId="80" xfId="0" applyNumberFormat="1" applyFont="1" applyBorder="1">
      <alignment vertical="center"/>
    </xf>
    <xf numFmtId="14" fontId="4" fillId="0" borderId="0" xfId="0" applyNumberFormat="1" applyFont="1">
      <alignment vertical="center"/>
    </xf>
    <xf numFmtId="0" fontId="8" fillId="0" borderId="0" xfId="0"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179" fontId="4" fillId="0" borderId="51" xfId="0" applyNumberFormat="1" applyFont="1" applyBorder="1" applyAlignment="1" applyProtection="1">
      <alignment vertical="center" shrinkToFit="1"/>
      <protection locked="0"/>
    </xf>
    <xf numFmtId="179" fontId="4" fillId="0" borderId="52" xfId="0" applyNumberFormat="1" applyFont="1" applyBorder="1" applyAlignment="1" applyProtection="1">
      <alignment vertical="center" shrinkToFit="1"/>
      <protection locked="0"/>
    </xf>
    <xf numFmtId="0" fontId="11" fillId="0" borderId="0" xfId="2">
      <alignment vertical="center"/>
    </xf>
    <xf numFmtId="0" fontId="17" fillId="0" borderId="0" xfId="2" applyFont="1">
      <alignment vertical="center"/>
    </xf>
    <xf numFmtId="0" fontId="18" fillId="0" borderId="0" xfId="2" applyFont="1">
      <alignment vertical="center"/>
    </xf>
    <xf numFmtId="0" fontId="11" fillId="0" borderId="6" xfId="2" applyBorder="1" applyAlignment="1">
      <alignment horizontal="center" vertical="center"/>
    </xf>
    <xf numFmtId="178" fontId="11" fillId="0" borderId="6" xfId="2" applyNumberFormat="1" applyBorder="1" applyAlignment="1">
      <alignment horizontal="center" vertical="center"/>
    </xf>
    <xf numFmtId="0" fontId="11" fillId="0" borderId="6" xfId="2" applyBorder="1" applyAlignment="1">
      <alignment vertical="center" wrapText="1"/>
    </xf>
    <xf numFmtId="0" fontId="11" fillId="0" borderId="6" xfId="2" applyBorder="1">
      <alignment vertical="center"/>
    </xf>
    <xf numFmtId="0" fontId="11" fillId="0" borderId="6" xfId="2" applyBorder="1" applyAlignment="1">
      <alignment horizontal="right" vertical="center"/>
    </xf>
    <xf numFmtId="0" fontId="20" fillId="0" borderId="0" xfId="2" applyFont="1">
      <alignment vertical="center"/>
    </xf>
    <xf numFmtId="0" fontId="21" fillId="0" borderId="0" xfId="2" applyFont="1">
      <alignment vertical="center"/>
    </xf>
    <xf numFmtId="0" fontId="19" fillId="0" borderId="0" xfId="2" applyFont="1">
      <alignment vertical="center"/>
    </xf>
    <xf numFmtId="0" fontId="24" fillId="0" borderId="9" xfId="0" applyFont="1" applyBorder="1" applyAlignment="1">
      <alignment horizontal="center" vertical="center" wrapText="1" shrinkToFit="1"/>
    </xf>
    <xf numFmtId="0" fontId="24" fillId="0" borderId="35" xfId="0" applyFont="1" applyBorder="1" applyAlignment="1">
      <alignment horizontal="center" vertical="center" wrapText="1" shrinkToFit="1"/>
    </xf>
    <xf numFmtId="0" fontId="24" fillId="0" borderId="8" xfId="0" applyFont="1" applyBorder="1" applyAlignment="1">
      <alignment horizontal="center" vertical="center" wrapText="1" shrinkToFit="1"/>
    </xf>
    <xf numFmtId="0" fontId="8" fillId="0" borderId="25"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2" fillId="0" borderId="0" xfId="0" applyNumberFormat="1" applyFont="1" applyAlignment="1">
      <alignment horizontal="center" vertical="center"/>
    </xf>
    <xf numFmtId="0" fontId="8" fillId="0" borderId="6" xfId="0" applyFont="1" applyBorder="1" applyAlignment="1">
      <alignment horizontal="center" vertical="center" shrinkToFit="1"/>
    </xf>
    <xf numFmtId="0" fontId="8" fillId="0" borderId="0" xfId="0" applyFont="1" applyAlignment="1">
      <alignment horizontal="center" vertical="center"/>
    </xf>
    <xf numFmtId="0" fontId="8" fillId="0" borderId="6" xfId="0" applyFont="1" applyBorder="1" applyAlignment="1">
      <alignment horizontal="center" vertical="center"/>
    </xf>
    <xf numFmtId="38" fontId="8" fillId="0" borderId="0" xfId="1" applyFont="1" applyFill="1" applyBorder="1" applyAlignment="1">
      <alignment horizontal="center" vertical="center"/>
    </xf>
    <xf numFmtId="0" fontId="8" fillId="0" borderId="44"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6" xfId="0" applyFont="1" applyFill="1" applyBorder="1" applyAlignment="1">
      <alignment horizontal="center" vertical="center"/>
    </xf>
    <xf numFmtId="38" fontId="8" fillId="3" borderId="25" xfId="1" applyFont="1" applyFill="1" applyBorder="1" applyAlignment="1" applyProtection="1">
      <alignment horizontal="center" vertical="center"/>
    </xf>
    <xf numFmtId="38" fontId="8" fillId="3" borderId="13" xfId="1" applyFont="1" applyFill="1" applyBorder="1" applyAlignment="1" applyProtection="1">
      <alignment horizontal="center" vertical="center"/>
    </xf>
    <xf numFmtId="38" fontId="8" fillId="3" borderId="26" xfId="1" applyFont="1" applyFill="1" applyBorder="1" applyAlignment="1" applyProtection="1">
      <alignment horizontal="center" vertical="center"/>
    </xf>
    <xf numFmtId="0" fontId="8" fillId="0" borderId="25" xfId="0" applyFont="1" applyBorder="1" applyAlignment="1">
      <alignment horizontal="center" vertical="center"/>
    </xf>
    <xf numFmtId="0" fontId="8" fillId="0" borderId="13" xfId="0" applyFont="1" applyBorder="1" applyAlignment="1">
      <alignment horizontal="center" vertical="center"/>
    </xf>
    <xf numFmtId="0" fontId="8" fillId="0" borderId="26" xfId="0" applyFont="1" applyBorder="1" applyAlignment="1">
      <alignment horizontal="center" vertical="center"/>
    </xf>
    <xf numFmtId="0" fontId="6" fillId="0" borderId="0" xfId="0" applyFont="1" applyAlignment="1">
      <alignment vertical="center" wrapText="1"/>
    </xf>
    <xf numFmtId="38" fontId="8" fillId="3" borderId="6" xfId="1" applyFont="1" applyFill="1" applyBorder="1" applyAlignment="1">
      <alignment horizontal="center" vertical="center"/>
    </xf>
    <xf numFmtId="0" fontId="8" fillId="0" borderId="6" xfId="0" applyFont="1" applyBorder="1" applyAlignment="1" applyProtection="1">
      <alignment horizontal="center" vertical="center" shrinkToFit="1"/>
      <protection locked="0"/>
    </xf>
    <xf numFmtId="38" fontId="8" fillId="3" borderId="25" xfId="1" applyFont="1" applyFill="1" applyBorder="1" applyAlignment="1">
      <alignment horizontal="center" vertical="center"/>
    </xf>
    <xf numFmtId="38" fontId="8" fillId="3" borderId="13" xfId="1" applyFont="1" applyFill="1" applyBorder="1" applyAlignment="1">
      <alignment horizontal="center" vertical="center"/>
    </xf>
    <xf numFmtId="38" fontId="8" fillId="3" borderId="26" xfId="1" applyFont="1" applyFill="1" applyBorder="1" applyAlignment="1">
      <alignment horizontal="center" vertical="center"/>
    </xf>
    <xf numFmtId="176" fontId="2" fillId="0" borderId="6" xfId="0" applyNumberFormat="1" applyFont="1" applyBorder="1" applyAlignment="1">
      <alignment horizontal="center" vertical="center" wrapText="1"/>
    </xf>
    <xf numFmtId="176" fontId="2" fillId="0" borderId="6" xfId="0" applyNumberFormat="1" applyFont="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43" xfId="0" applyFont="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8" fillId="0" borderId="12" xfId="0" applyFont="1" applyBorder="1" applyAlignment="1">
      <alignment horizontal="center" vertical="center"/>
    </xf>
    <xf numFmtId="38" fontId="8" fillId="0" borderId="12" xfId="1" applyFont="1" applyFill="1" applyBorder="1" applyAlignment="1">
      <alignment horizontal="center" vertical="center"/>
    </xf>
    <xf numFmtId="0" fontId="19" fillId="0" borderId="0" xfId="2" applyFont="1" applyAlignment="1">
      <alignment horizontal="left" vertical="center"/>
    </xf>
    <xf numFmtId="0" fontId="20" fillId="0" borderId="0" xfId="2" applyFont="1" applyAlignment="1">
      <alignment horizontal="left" vertical="center"/>
    </xf>
    <xf numFmtId="0" fontId="11" fillId="0" borderId="0" xfId="2" applyAlignment="1">
      <alignment horizontal="center" vertical="center"/>
    </xf>
    <xf numFmtId="0" fontId="12" fillId="0" borderId="81" xfId="2" applyFont="1" applyBorder="1" applyAlignment="1">
      <alignment vertical="center" shrinkToFit="1"/>
    </xf>
    <xf numFmtId="0" fontId="11" fillId="0" borderId="81" xfId="2" applyBorder="1">
      <alignment vertical="center"/>
    </xf>
    <xf numFmtId="0" fontId="14" fillId="0" borderId="82" xfId="2" applyFont="1" applyBorder="1" applyAlignment="1">
      <alignment horizontal="left" vertical="center" wrapText="1"/>
    </xf>
    <xf numFmtId="0" fontId="16" fillId="0" borderId="83" xfId="2" applyFont="1" applyBorder="1" applyAlignment="1">
      <alignment horizontal="left" vertical="center"/>
    </xf>
    <xf numFmtId="0" fontId="16" fillId="0" borderId="84" xfId="2" applyFont="1" applyBorder="1" applyAlignment="1">
      <alignment horizontal="left" vertical="center"/>
    </xf>
    <xf numFmtId="0" fontId="18" fillId="0" borderId="66" xfId="2" applyFont="1" applyBorder="1" applyAlignment="1">
      <alignment horizontal="left" vertical="center"/>
    </xf>
  </cellXfs>
  <cellStyles count="3">
    <cellStyle name="桁区切り" xfId="1" builtinId="6"/>
    <cellStyle name="標準" xfId="0" builtinId="0"/>
    <cellStyle name="標準 2" xfId="2" xr:uid="{A812CEC6-50DD-4316-A782-811CD497A4D1}"/>
  </cellStyles>
  <dxfs count="24">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57167</xdr:colOff>
      <xdr:row>0</xdr:row>
      <xdr:rowOff>60960</xdr:rowOff>
    </xdr:from>
    <xdr:to>
      <xdr:col>3</xdr:col>
      <xdr:colOff>226208</xdr:colOff>
      <xdr:row>0</xdr:row>
      <xdr:rowOff>312960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543442" y="60960"/>
          <a:ext cx="816741" cy="252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2</xdr:row>
          <xdr:rowOff>781050</xdr:rowOff>
        </xdr:from>
        <xdr:to>
          <xdr:col>0</xdr:col>
          <xdr:colOff>381000</xdr:colOff>
          <xdr:row>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6"/>
  <sheetViews>
    <sheetView tabSelected="1" view="pageBreakPreview" zoomScaleNormal="100" zoomScaleSheetLayoutView="100" workbookViewId="0">
      <selection activeCell="Z4" sqref="Z4"/>
    </sheetView>
  </sheetViews>
  <sheetFormatPr defaultColWidth="9" defaultRowHeight="12"/>
  <cols>
    <col min="1" max="1" width="6.1328125" style="2" customWidth="1"/>
    <col min="2" max="2" width="4.265625" style="2" customWidth="1"/>
    <col min="3" max="6" width="10.1328125" style="2" customWidth="1"/>
    <col min="7" max="7" width="6" style="2" customWidth="1"/>
    <col min="8" max="8" width="5.3984375" style="2" customWidth="1"/>
    <col min="9" max="10" width="4" style="2" customWidth="1"/>
    <col min="11" max="11" width="9.73046875" style="2" customWidth="1"/>
    <col min="12" max="14" width="4.1328125" style="2" customWidth="1"/>
    <col min="15" max="15" width="9.73046875" style="2" customWidth="1"/>
    <col min="16" max="18" width="4.1328125" style="2" customWidth="1"/>
    <col min="19" max="19" width="15" style="2" customWidth="1"/>
    <col min="20" max="20" width="8.265625" style="2" customWidth="1"/>
    <col min="21" max="25" width="4.1328125" style="2" customWidth="1"/>
    <col min="26" max="26" width="9.46484375" style="2" bestFit="1" customWidth="1"/>
    <col min="27" max="16384" width="9" style="2"/>
  </cols>
  <sheetData>
    <row r="1" spans="1:26" ht="23.25" customHeight="1">
      <c r="A1" s="121">
        <v>30</v>
      </c>
      <c r="B1" s="121"/>
      <c r="C1" s="121"/>
      <c r="D1" s="1" t="s">
        <v>100</v>
      </c>
      <c r="O1" s="1"/>
      <c r="P1" s="1"/>
      <c r="Q1" s="1"/>
      <c r="R1" s="3" t="s">
        <v>0</v>
      </c>
      <c r="S1" s="4" t="s">
        <v>22</v>
      </c>
      <c r="T1" s="1" t="s">
        <v>1</v>
      </c>
      <c r="U1" s="4"/>
      <c r="V1" s="4"/>
    </row>
    <row r="2" spans="1:26" ht="7.5" customHeight="1">
      <c r="A2" s="5"/>
      <c r="B2" s="5"/>
      <c r="C2" s="5"/>
      <c r="D2" s="1"/>
      <c r="O2" s="1"/>
      <c r="P2" s="1"/>
      <c r="Q2" s="1"/>
      <c r="R2" s="1"/>
    </row>
    <row r="3" spans="1:26" ht="24" customHeight="1">
      <c r="A3" s="143" t="s">
        <v>20</v>
      </c>
      <c r="B3" s="144"/>
      <c r="C3" s="126"/>
      <c r="D3" s="126"/>
      <c r="E3" s="124" t="s">
        <v>10</v>
      </c>
      <c r="F3" s="124"/>
      <c r="G3" s="124" t="s">
        <v>11</v>
      </c>
      <c r="H3" s="124"/>
      <c r="I3" s="124"/>
      <c r="J3" s="124"/>
      <c r="K3" s="124"/>
      <c r="L3" s="124"/>
      <c r="M3" s="124"/>
      <c r="N3" s="124"/>
      <c r="O3" s="134" t="s">
        <v>12</v>
      </c>
      <c r="P3" s="135"/>
      <c r="Q3" s="136"/>
      <c r="R3" s="134" t="s">
        <v>13</v>
      </c>
      <c r="S3" s="135"/>
      <c r="T3" s="135"/>
      <c r="U3" s="136"/>
      <c r="V3" s="30"/>
      <c r="W3" s="30"/>
      <c r="X3" s="30"/>
      <c r="Y3" s="30"/>
      <c r="Z3" s="2" t="s">
        <v>67</v>
      </c>
    </row>
    <row r="4" spans="1:26" ht="24" customHeight="1">
      <c r="A4" s="144"/>
      <c r="B4" s="144"/>
      <c r="C4" s="127"/>
      <c r="D4" s="127"/>
      <c r="E4" s="139"/>
      <c r="F4" s="139"/>
      <c r="G4" s="139"/>
      <c r="H4" s="139"/>
      <c r="I4" s="139"/>
      <c r="J4" s="139"/>
      <c r="K4" s="139"/>
      <c r="L4" s="139"/>
      <c r="M4" s="139"/>
      <c r="N4" s="139"/>
      <c r="O4" s="118"/>
      <c r="P4" s="119"/>
      <c r="Q4" s="120"/>
      <c r="R4" s="118"/>
      <c r="S4" s="119"/>
      <c r="T4" s="119"/>
      <c r="U4" s="120"/>
      <c r="V4" s="100"/>
      <c r="W4" s="18"/>
      <c r="X4" s="18"/>
      <c r="Y4" s="18"/>
      <c r="Z4" s="99">
        <v>45927</v>
      </c>
    </row>
    <row r="5" spans="1:26" ht="7.5" customHeight="1">
      <c r="A5" s="20"/>
      <c r="B5" s="20"/>
      <c r="C5" s="21"/>
      <c r="D5" s="21"/>
      <c r="E5" s="21"/>
      <c r="F5" s="19"/>
      <c r="G5" s="19"/>
      <c r="H5" s="19"/>
      <c r="I5" s="19"/>
      <c r="J5" s="19"/>
      <c r="K5" s="19"/>
      <c r="L5" s="19"/>
      <c r="M5" s="19"/>
      <c r="N5" s="19"/>
      <c r="O5" s="19"/>
      <c r="P5" s="19"/>
      <c r="Q5" s="19"/>
      <c r="R5" s="19"/>
      <c r="S5" s="19"/>
      <c r="T5" s="19"/>
      <c r="U5" s="18"/>
      <c r="V5" s="18"/>
      <c r="W5" s="18"/>
      <c r="X5" s="18"/>
      <c r="Y5" s="18"/>
    </row>
    <row r="6" spans="1:26" ht="15" customHeight="1">
      <c r="B6" s="97"/>
      <c r="C6" s="96"/>
      <c r="D6" s="25" t="s">
        <v>96</v>
      </c>
      <c r="E6" s="25" t="s">
        <v>16</v>
      </c>
      <c r="F6" s="15" t="s">
        <v>17</v>
      </c>
      <c r="G6" s="14"/>
      <c r="H6" s="14"/>
      <c r="I6" s="14"/>
      <c r="J6" s="122" t="s">
        <v>18</v>
      </c>
      <c r="K6" s="122"/>
      <c r="L6" s="124" t="s">
        <v>16</v>
      </c>
      <c r="M6" s="124"/>
      <c r="N6" s="124"/>
      <c r="O6" s="124" t="s">
        <v>17</v>
      </c>
      <c r="P6" s="124"/>
      <c r="Q6" s="1"/>
      <c r="R6" s="1"/>
      <c r="S6" s="15" t="s">
        <v>19</v>
      </c>
    </row>
    <row r="7" spans="1:26" ht="15" customHeight="1">
      <c r="B7" s="98"/>
      <c r="C7" s="80" t="s">
        <v>95</v>
      </c>
      <c r="D7" s="76" t="str">
        <f>IF(C17="","",W14)</f>
        <v/>
      </c>
      <c r="E7" s="76">
        <v>300</v>
      </c>
      <c r="F7" s="24" t="str">
        <f>IF(C$17="","",IF(D7&gt;0,D7*E7,""))</f>
        <v/>
      </c>
      <c r="G7" s="14"/>
      <c r="H7" s="14"/>
      <c r="I7" s="14" t="str">
        <f>IF(C17="","",IF(LEFT($G$17,1)="小","✓",""))</f>
        <v/>
      </c>
      <c r="J7" s="128" t="str">
        <f>IF(I7="✓",$Y$20,"")</f>
        <v/>
      </c>
      <c r="K7" s="129"/>
      <c r="L7" s="140">
        <v>500</v>
      </c>
      <c r="M7" s="141"/>
      <c r="N7" s="142"/>
      <c r="O7" s="138" t="str">
        <f>IF(OR(J7="",L7=""),"",IFERROR(J7*L7,""))</f>
        <v/>
      </c>
      <c r="P7" s="138"/>
      <c r="Q7" s="1"/>
      <c r="R7" s="1"/>
      <c r="S7" s="22">
        <f>IF(F7="",0,F7)+IF(O7="",0,O7)</f>
        <v>0</v>
      </c>
    </row>
    <row r="8" spans="1:26" ht="15" customHeight="1">
      <c r="B8" s="98"/>
      <c r="C8" s="80" t="s">
        <v>45</v>
      </c>
      <c r="D8" s="76" t="str">
        <f>IF(C17="","",W15)</f>
        <v/>
      </c>
      <c r="E8" s="76">
        <v>400</v>
      </c>
      <c r="F8" s="24" t="str">
        <f t="shared" ref="F8:F9" si="0">IF(C$17="","",IF(D8&gt;0,D8*E8,""))</f>
        <v/>
      </c>
      <c r="G8" s="14"/>
      <c r="H8" s="14"/>
      <c r="I8" s="14" t="str">
        <f>IF(C17="","",IF(LEFT($G$17,1)="中","✓",""))</f>
        <v/>
      </c>
      <c r="J8" s="128" t="str">
        <f t="shared" ref="J8" si="1">IF(I8="✓",$Y$20,"")</f>
        <v/>
      </c>
      <c r="K8" s="129"/>
      <c r="L8" s="140">
        <v>1000</v>
      </c>
      <c r="M8" s="141"/>
      <c r="N8" s="142"/>
      <c r="O8" s="138" t="str">
        <f>IF(OR(J8="",L8=""),"",IFERROR(J8*L8,""))</f>
        <v/>
      </c>
      <c r="P8" s="138"/>
      <c r="Q8" s="1"/>
      <c r="R8" s="1"/>
      <c r="S8" s="22">
        <f>IF(F8="",0,F8)+IF(O8="",0,O8)</f>
        <v>0</v>
      </c>
    </row>
    <row r="9" spans="1:26" ht="15" customHeight="1">
      <c r="B9" s="98"/>
      <c r="C9" s="80" t="s">
        <v>46</v>
      </c>
      <c r="D9" s="76" t="str">
        <f>IF(C17="","",W16)</f>
        <v/>
      </c>
      <c r="E9" s="76">
        <v>700</v>
      </c>
      <c r="F9" s="24" t="str">
        <f t="shared" si="0"/>
        <v/>
      </c>
      <c r="G9" s="14"/>
      <c r="H9" s="14"/>
      <c r="I9" s="14" t="str">
        <f>IF(C17="","",IF(LEFT($G$17,1)="","✓",""))</f>
        <v/>
      </c>
      <c r="J9" s="123"/>
      <c r="K9" s="123"/>
      <c r="L9" s="125"/>
      <c r="M9" s="125"/>
      <c r="N9" s="125"/>
      <c r="O9" s="125"/>
      <c r="P9" s="125"/>
      <c r="Q9" s="1"/>
      <c r="R9" s="1"/>
      <c r="S9" s="22">
        <f>IF(F9="",0,F9)</f>
        <v>0</v>
      </c>
    </row>
    <row r="10" spans="1:26" ht="15" customHeight="1">
      <c r="B10" s="98"/>
      <c r="C10" s="79" t="s">
        <v>60</v>
      </c>
      <c r="D10" s="76" t="str">
        <f>IF(SUM(D7:D9,女子!D7:D9)&gt;0,SUM(D7:D9,女子!D7:D9),"")</f>
        <v/>
      </c>
      <c r="E10" s="76" t="s">
        <v>61</v>
      </c>
      <c r="F10" s="24" t="str">
        <f>IF(SUM(F7:F9,女子!F7:F9)&gt;0,SUM(F7:F9,女子!F7:F9),"")</f>
        <v/>
      </c>
      <c r="G10" s="14"/>
      <c r="H10" s="14"/>
      <c r="I10" s="14"/>
      <c r="J10" s="130" t="s">
        <v>135</v>
      </c>
      <c r="K10" s="130"/>
      <c r="L10" s="131" t="s">
        <v>61</v>
      </c>
      <c r="M10" s="132"/>
      <c r="N10" s="133"/>
      <c r="O10" s="130" t="s">
        <v>135</v>
      </c>
      <c r="P10" s="130"/>
      <c r="Q10" s="1"/>
      <c r="R10" s="1"/>
      <c r="S10" s="24" t="str">
        <f>IF(SUM(S7:S9,女子!S7:S9)&gt;0,SUM(S7:S9,女子!S7:S9),"")</f>
        <v/>
      </c>
    </row>
    <row r="11" spans="1:26" ht="7.5" customHeight="1">
      <c r="A11" s="5"/>
      <c r="B11" s="26"/>
      <c r="C11" s="26"/>
      <c r="D11" s="26"/>
      <c r="E11" s="26"/>
      <c r="F11" s="26"/>
      <c r="G11" s="26"/>
      <c r="H11" s="26"/>
      <c r="I11" s="26"/>
      <c r="J11" s="26"/>
      <c r="K11" s="26"/>
      <c r="L11" s="26"/>
      <c r="M11" s="26"/>
      <c r="N11" s="26"/>
      <c r="O11" s="26"/>
      <c r="P11" s="26"/>
      <c r="Q11" s="26"/>
      <c r="R11" s="26"/>
      <c r="S11" s="26"/>
      <c r="T11" s="26"/>
      <c r="U11" s="26"/>
      <c r="V11" s="26"/>
    </row>
    <row r="12" spans="1:26" ht="78.75" customHeight="1">
      <c r="A12" s="5"/>
      <c r="B12" s="137" t="s">
        <v>132</v>
      </c>
      <c r="C12" s="137"/>
      <c r="D12" s="137"/>
      <c r="E12" s="137"/>
      <c r="F12" s="137"/>
      <c r="G12" s="137"/>
      <c r="H12" s="137"/>
      <c r="I12" s="137"/>
      <c r="J12" s="137"/>
      <c r="K12" s="137"/>
      <c r="L12" s="137"/>
      <c r="M12" s="137"/>
      <c r="N12" s="137"/>
      <c r="O12" s="137"/>
      <c r="P12" s="137"/>
      <c r="Q12" s="137"/>
      <c r="R12" s="137"/>
      <c r="S12" s="137"/>
      <c r="T12" s="137"/>
      <c r="U12" s="26"/>
      <c r="V12" s="26"/>
    </row>
    <row r="13" spans="1:26" ht="7.5" customHeight="1" thickBot="1">
      <c r="A13" s="5"/>
      <c r="B13" s="16"/>
      <c r="C13" s="5"/>
      <c r="D13" s="1"/>
      <c r="P13" s="1"/>
      <c r="Q13" s="1"/>
      <c r="R13" s="1"/>
    </row>
    <row r="14" spans="1:26" ht="15" customHeight="1">
      <c r="A14" s="145" t="s">
        <v>38</v>
      </c>
      <c r="B14" s="146"/>
      <c r="C14" s="147" t="str">
        <f>IF(C4="",IF(C3=""," ",C3),C4)</f>
        <v xml:space="preserve"> </v>
      </c>
      <c r="D14" s="148"/>
      <c r="E14" s="157" t="s">
        <v>5</v>
      </c>
      <c r="F14" s="163" t="s">
        <v>6</v>
      </c>
      <c r="G14" s="166" t="s">
        <v>34</v>
      </c>
      <c r="H14" s="177" t="s">
        <v>63</v>
      </c>
      <c r="I14" s="178"/>
      <c r="J14" s="179"/>
      <c r="K14" s="169" t="s">
        <v>7</v>
      </c>
      <c r="L14" s="170"/>
      <c r="M14" s="170"/>
      <c r="N14" s="170"/>
      <c r="O14" s="170"/>
      <c r="P14" s="170"/>
      <c r="Q14" s="170"/>
      <c r="R14" s="170"/>
      <c r="S14" s="170"/>
      <c r="T14" s="170"/>
      <c r="U14" s="171"/>
      <c r="V14" s="14"/>
      <c r="W14" s="2">
        <f>COUNTIF($W$17:$W$76,1)</f>
        <v>0</v>
      </c>
      <c r="X14" s="2">
        <f>COUNTIFS($W$17:$W$76,1,$X$17:$X$76,2)</f>
        <v>0</v>
      </c>
      <c r="Y14" s="14"/>
    </row>
    <row r="15" spans="1:26" ht="15" customHeight="1">
      <c r="A15" s="149" t="s">
        <v>62</v>
      </c>
      <c r="B15" s="151" t="s">
        <v>2</v>
      </c>
      <c r="C15" s="153" t="s">
        <v>3</v>
      </c>
      <c r="D15" s="155" t="s">
        <v>4</v>
      </c>
      <c r="E15" s="158"/>
      <c r="F15" s="164"/>
      <c r="G15" s="167"/>
      <c r="H15" s="180"/>
      <c r="I15" s="181"/>
      <c r="J15" s="182"/>
      <c r="K15" s="175" t="s">
        <v>8</v>
      </c>
      <c r="L15" s="172" t="s">
        <v>15</v>
      </c>
      <c r="M15" s="173"/>
      <c r="N15" s="174"/>
      <c r="O15" s="153" t="s">
        <v>9</v>
      </c>
      <c r="P15" s="172" t="s">
        <v>15</v>
      </c>
      <c r="Q15" s="173"/>
      <c r="R15" s="174"/>
      <c r="S15" s="160" t="s">
        <v>51</v>
      </c>
      <c r="T15" s="161"/>
      <c r="U15" s="162"/>
      <c r="V15" s="14"/>
      <c r="W15" s="2">
        <f>COUNTIF($W$17:$W$76,2)</f>
        <v>0</v>
      </c>
      <c r="X15" s="2">
        <f>COUNTIFS($W$17:$W$76,2,$X$17:$X$76,2)</f>
        <v>0</v>
      </c>
      <c r="Y15" s="14" t="str">
        <f>IF(SUM(Y17:Y22)=COUNTA(U17:U76),"OK","NO")</f>
        <v>OK</v>
      </c>
    </row>
    <row r="16" spans="1:26" ht="16.5" customHeight="1" thickBot="1">
      <c r="A16" s="150"/>
      <c r="B16" s="152"/>
      <c r="C16" s="154"/>
      <c r="D16" s="156"/>
      <c r="E16" s="159"/>
      <c r="F16" s="165"/>
      <c r="G16" s="168"/>
      <c r="H16" s="81" t="s">
        <v>64</v>
      </c>
      <c r="I16" s="82" t="s">
        <v>65</v>
      </c>
      <c r="J16" s="83" t="s">
        <v>66</v>
      </c>
      <c r="K16" s="176"/>
      <c r="L16" s="117" t="s">
        <v>139</v>
      </c>
      <c r="M16" s="115" t="s">
        <v>14</v>
      </c>
      <c r="N16" s="116" t="s">
        <v>138</v>
      </c>
      <c r="O16" s="154"/>
      <c r="P16" s="117" t="s">
        <v>139</v>
      </c>
      <c r="Q16" s="115" t="s">
        <v>14</v>
      </c>
      <c r="R16" s="116" t="s">
        <v>138</v>
      </c>
      <c r="S16" s="27" t="s">
        <v>52</v>
      </c>
      <c r="T16" s="28" t="s">
        <v>49</v>
      </c>
      <c r="U16" s="29" t="s">
        <v>59</v>
      </c>
      <c r="V16" s="14"/>
      <c r="W16" s="2">
        <f>COUNTIF($W$17:$W$76,3)</f>
        <v>0</v>
      </c>
      <c r="X16" s="2">
        <f>COUNTIFS($W$17:$W$76,3,$X$17:$X$76,2)</f>
        <v>0</v>
      </c>
      <c r="Y16" s="14" t="str">
        <f>IF(SUM(Y17:Y19)/3=Y20,"OK","NO")</f>
        <v>OK</v>
      </c>
    </row>
    <row r="17" spans="1:32" ht="12.4" customHeight="1">
      <c r="A17" s="8"/>
      <c r="B17" s="9">
        <v>1</v>
      </c>
      <c r="C17" s="33"/>
      <c r="D17" s="34"/>
      <c r="E17" s="35" t="str">
        <f>PHONETIC(C17)</f>
        <v/>
      </c>
      <c r="F17" s="36" t="str">
        <f>PHONETIC(D17)</f>
        <v/>
      </c>
      <c r="G17" s="47"/>
      <c r="H17" s="84"/>
      <c r="I17" s="85"/>
      <c r="J17" s="86"/>
      <c r="K17" s="57"/>
      <c r="L17" s="49"/>
      <c r="M17" s="102"/>
      <c r="N17" s="103"/>
      <c r="O17" s="57"/>
      <c r="P17" s="49"/>
      <c r="Q17" s="102"/>
      <c r="R17" s="103"/>
      <c r="S17" s="52"/>
      <c r="T17" s="53"/>
      <c r="U17" s="54"/>
      <c r="V17" s="101"/>
      <c r="W17" s="31" t="str">
        <f>IF(C17="","",IF(LEFT(G17,1)="小",1,IF(LEFT(G17,1)="中",2,3)))</f>
        <v/>
      </c>
      <c r="X17" s="31" t="str">
        <f>IF(W17="","",IF(AND(K17="",O17=""),0,IF(OR(K17="",O17=""),1,2)))</f>
        <v/>
      </c>
      <c r="Y17" s="31">
        <f>COUNTIF(男_P,1)</f>
        <v>0</v>
      </c>
      <c r="Z17" s="2" t="str">
        <f>IF(C17="","",YEARFRAC(DATE(H17,I17,J17),$Z$4,1))</f>
        <v/>
      </c>
      <c r="AA17" s="2" t="s">
        <v>97</v>
      </c>
      <c r="AB17" s="2" t="s">
        <v>23</v>
      </c>
      <c r="AC17" s="2" t="s">
        <v>28</v>
      </c>
      <c r="AE17" s="2" t="s">
        <v>127</v>
      </c>
      <c r="AF17" s="2" t="s">
        <v>128</v>
      </c>
    </row>
    <row r="18" spans="1:32" ht="12.4" customHeight="1">
      <c r="A18" s="10"/>
      <c r="B18" s="11">
        <v>2</v>
      </c>
      <c r="C18" s="37"/>
      <c r="D18" s="38"/>
      <c r="E18" s="39" t="str">
        <f t="shared" ref="E18:F36" si="2">PHONETIC(C18)</f>
        <v/>
      </c>
      <c r="F18" s="40" t="str">
        <f t="shared" si="2"/>
        <v/>
      </c>
      <c r="G18" s="55"/>
      <c r="H18" s="87"/>
      <c r="I18" s="88"/>
      <c r="J18" s="89"/>
      <c r="K18" s="57"/>
      <c r="L18" s="58"/>
      <c r="M18" s="59"/>
      <c r="N18" s="60"/>
      <c r="O18" s="57"/>
      <c r="P18" s="58"/>
      <c r="Q18" s="59"/>
      <c r="R18" s="60"/>
      <c r="S18" s="57"/>
      <c r="T18" s="61"/>
      <c r="U18" s="62"/>
      <c r="V18" s="101"/>
      <c r="W18" s="31" t="str">
        <f t="shared" ref="W18:W76" si="3">IF(C18="","",IF(LEFT(G18,1)="小",1,IF(LEFT(G18,1)="中",2,3)))</f>
        <v/>
      </c>
      <c r="X18" s="31" t="str">
        <f t="shared" ref="X18:X76" si="4">IF(W18="","",IF(AND(K18="",O18=""),0,IF(OR(K18="",O18=""),1,2)))</f>
        <v/>
      </c>
      <c r="Y18" s="31">
        <f>COUNTIF(男_P,2)</f>
        <v>0</v>
      </c>
      <c r="Z18" s="2" t="str">
        <f t="shared" ref="Z18:Z76" si="5">IF(C18="","",YEARFRAC(DATE(H18,I18,J18),$Z$4,1))</f>
        <v/>
      </c>
      <c r="AA18" s="2" t="s">
        <v>98</v>
      </c>
      <c r="AB18" s="2" t="s">
        <v>101</v>
      </c>
      <c r="AC18" s="2" t="s">
        <v>102</v>
      </c>
      <c r="AE18" s="2" t="s">
        <v>50</v>
      </c>
      <c r="AF18" s="2" t="s">
        <v>129</v>
      </c>
    </row>
    <row r="19" spans="1:32" ht="12.4" customHeight="1">
      <c r="A19" s="10"/>
      <c r="B19" s="9">
        <v>3</v>
      </c>
      <c r="C19" s="37"/>
      <c r="D19" s="38"/>
      <c r="E19" s="39" t="str">
        <f t="shared" si="2"/>
        <v/>
      </c>
      <c r="F19" s="40" t="str">
        <f t="shared" si="2"/>
        <v/>
      </c>
      <c r="G19" s="55"/>
      <c r="H19" s="87"/>
      <c r="I19" s="88"/>
      <c r="J19" s="89"/>
      <c r="K19" s="57"/>
      <c r="L19" s="58"/>
      <c r="M19" s="59"/>
      <c r="N19" s="60"/>
      <c r="O19" s="57"/>
      <c r="P19" s="58"/>
      <c r="Q19" s="59"/>
      <c r="R19" s="60"/>
      <c r="S19" s="57"/>
      <c r="T19" s="61"/>
      <c r="U19" s="62"/>
      <c r="V19" s="101"/>
      <c r="W19" s="31" t="str">
        <f t="shared" si="3"/>
        <v/>
      </c>
      <c r="X19" s="31" t="str">
        <f t="shared" si="4"/>
        <v/>
      </c>
      <c r="Y19" s="31">
        <f>COUNTIF(男_P,3)</f>
        <v>0</v>
      </c>
      <c r="Z19" s="2" t="str">
        <f t="shared" si="5"/>
        <v/>
      </c>
      <c r="AA19" s="2" t="s">
        <v>99</v>
      </c>
      <c r="AB19" s="2" t="s">
        <v>24</v>
      </c>
      <c r="AC19" s="2" t="s">
        <v>29</v>
      </c>
    </row>
    <row r="20" spans="1:32" ht="12.4" customHeight="1">
      <c r="A20" s="10"/>
      <c r="B20" s="11">
        <v>4</v>
      </c>
      <c r="C20" s="37"/>
      <c r="D20" s="38"/>
      <c r="E20" s="39" t="str">
        <f t="shared" si="2"/>
        <v/>
      </c>
      <c r="F20" s="40" t="str">
        <f t="shared" si="2"/>
        <v/>
      </c>
      <c r="G20" s="55"/>
      <c r="H20" s="87"/>
      <c r="I20" s="88"/>
      <c r="J20" s="89"/>
      <c r="K20" s="57"/>
      <c r="L20" s="58"/>
      <c r="M20" s="59"/>
      <c r="N20" s="60"/>
      <c r="O20" s="57"/>
      <c r="P20" s="58"/>
      <c r="Q20" s="59"/>
      <c r="R20" s="60"/>
      <c r="S20" s="57"/>
      <c r="T20" s="61"/>
      <c r="U20" s="62"/>
      <c r="V20" s="101"/>
      <c r="W20" s="31" t="str">
        <f t="shared" si="3"/>
        <v/>
      </c>
      <c r="X20" s="31" t="str">
        <f t="shared" si="4"/>
        <v/>
      </c>
      <c r="Y20" s="31">
        <f>COUNTIF(男_P,4)</f>
        <v>0</v>
      </c>
      <c r="Z20" s="2" t="str">
        <f t="shared" si="5"/>
        <v/>
      </c>
      <c r="AA20" s="2" t="s">
        <v>35</v>
      </c>
      <c r="AB20" s="2" t="s">
        <v>103</v>
      </c>
      <c r="AC20" s="2" t="s">
        <v>104</v>
      </c>
    </row>
    <row r="21" spans="1:32" ht="12.4" customHeight="1">
      <c r="A21" s="10"/>
      <c r="B21" s="9">
        <v>5</v>
      </c>
      <c r="C21" s="37"/>
      <c r="D21" s="38"/>
      <c r="E21" s="39" t="str">
        <f t="shared" si="2"/>
        <v/>
      </c>
      <c r="F21" s="40" t="str">
        <f t="shared" si="2"/>
        <v/>
      </c>
      <c r="G21" s="55"/>
      <c r="H21" s="87"/>
      <c r="I21" s="88"/>
      <c r="J21" s="89"/>
      <c r="K21" s="57"/>
      <c r="L21" s="58"/>
      <c r="M21" s="59"/>
      <c r="N21" s="60"/>
      <c r="O21" s="57"/>
      <c r="P21" s="58"/>
      <c r="Q21" s="59"/>
      <c r="R21" s="60"/>
      <c r="S21" s="57"/>
      <c r="T21" s="61"/>
      <c r="U21" s="62"/>
      <c r="V21" s="101"/>
      <c r="W21" s="31" t="str">
        <f t="shared" si="3"/>
        <v/>
      </c>
      <c r="X21" s="31" t="str">
        <f t="shared" si="4"/>
        <v/>
      </c>
      <c r="Y21" s="31">
        <f>COUNTIF(男_P,5)</f>
        <v>0</v>
      </c>
      <c r="Z21" s="2" t="str">
        <f t="shared" si="5"/>
        <v/>
      </c>
      <c r="AA21" s="2" t="s">
        <v>36</v>
      </c>
      <c r="AB21" s="2" t="s">
        <v>105</v>
      </c>
      <c r="AC21" s="2" t="s">
        <v>106</v>
      </c>
    </row>
    <row r="22" spans="1:32" ht="12.4" customHeight="1">
      <c r="A22" s="10"/>
      <c r="B22" s="11">
        <v>6</v>
      </c>
      <c r="C22" s="37"/>
      <c r="D22" s="38"/>
      <c r="E22" s="39" t="str">
        <f t="shared" si="2"/>
        <v/>
      </c>
      <c r="F22" s="40" t="str">
        <f t="shared" si="2"/>
        <v/>
      </c>
      <c r="G22" s="55"/>
      <c r="H22" s="87"/>
      <c r="I22" s="88"/>
      <c r="J22" s="89"/>
      <c r="K22" s="57"/>
      <c r="L22" s="58"/>
      <c r="M22" s="59"/>
      <c r="N22" s="60"/>
      <c r="O22" s="57"/>
      <c r="P22" s="58"/>
      <c r="Q22" s="59"/>
      <c r="R22" s="60"/>
      <c r="S22" s="57"/>
      <c r="T22" s="61"/>
      <c r="U22" s="62"/>
      <c r="V22" s="101"/>
      <c r="W22" s="31" t="str">
        <f t="shared" si="3"/>
        <v/>
      </c>
      <c r="X22" s="31" t="str">
        <f t="shared" si="4"/>
        <v/>
      </c>
      <c r="Y22" s="31">
        <f>COUNTIF(男_P,6)</f>
        <v>0</v>
      </c>
      <c r="Z22" s="2" t="str">
        <f t="shared" si="5"/>
        <v/>
      </c>
      <c r="AA22" s="2" t="s">
        <v>37</v>
      </c>
      <c r="AB22" s="2" t="s">
        <v>56</v>
      </c>
      <c r="AC22" s="2" t="s">
        <v>31</v>
      </c>
    </row>
    <row r="23" spans="1:32" ht="12.4" customHeight="1">
      <c r="A23" s="10"/>
      <c r="B23" s="9">
        <v>7</v>
      </c>
      <c r="C23" s="37"/>
      <c r="D23" s="38"/>
      <c r="E23" s="39" t="str">
        <f t="shared" si="2"/>
        <v/>
      </c>
      <c r="F23" s="40" t="str">
        <f t="shared" si="2"/>
        <v/>
      </c>
      <c r="G23" s="55"/>
      <c r="H23" s="87"/>
      <c r="I23" s="88"/>
      <c r="J23" s="89"/>
      <c r="K23" s="57"/>
      <c r="L23" s="58"/>
      <c r="M23" s="59"/>
      <c r="N23" s="60"/>
      <c r="O23" s="57"/>
      <c r="P23" s="58"/>
      <c r="Q23" s="59"/>
      <c r="R23" s="60"/>
      <c r="S23" s="57"/>
      <c r="T23" s="61"/>
      <c r="U23" s="62"/>
      <c r="V23" s="101"/>
      <c r="W23" s="31" t="str">
        <f t="shared" si="3"/>
        <v/>
      </c>
      <c r="X23" s="31" t="str">
        <f t="shared" si="4"/>
        <v/>
      </c>
      <c r="Y23" s="31"/>
      <c r="Z23" s="2" t="str">
        <f t="shared" si="5"/>
        <v/>
      </c>
      <c r="AA23"/>
      <c r="AB23" s="2" t="s">
        <v>55</v>
      </c>
      <c r="AC23" s="2" t="s">
        <v>30</v>
      </c>
      <c r="AE23" s="2">
        <v>1</v>
      </c>
    </row>
    <row r="24" spans="1:32" ht="12.4" customHeight="1">
      <c r="A24" s="10"/>
      <c r="B24" s="11">
        <v>8</v>
      </c>
      <c r="C24" s="37"/>
      <c r="D24" s="38"/>
      <c r="E24" s="39" t="str">
        <f t="shared" si="2"/>
        <v/>
      </c>
      <c r="F24" s="40" t="str">
        <f t="shared" si="2"/>
        <v/>
      </c>
      <c r="G24" s="55"/>
      <c r="H24" s="87"/>
      <c r="I24" s="88"/>
      <c r="J24" s="89"/>
      <c r="K24" s="57"/>
      <c r="L24" s="58"/>
      <c r="M24" s="59"/>
      <c r="N24" s="60"/>
      <c r="O24" s="57"/>
      <c r="P24" s="58"/>
      <c r="Q24" s="59"/>
      <c r="R24" s="60"/>
      <c r="S24" s="57"/>
      <c r="T24" s="61"/>
      <c r="U24" s="62"/>
      <c r="V24" s="101"/>
      <c r="W24" s="31" t="str">
        <f t="shared" si="3"/>
        <v/>
      </c>
      <c r="X24" s="31" t="str">
        <f t="shared" si="4"/>
        <v/>
      </c>
      <c r="Y24" s="31"/>
      <c r="Z24" s="2" t="str">
        <f t="shared" si="5"/>
        <v/>
      </c>
      <c r="AA24"/>
      <c r="AB24" s="2" t="s">
        <v>57</v>
      </c>
      <c r="AC24" s="2" t="s">
        <v>54</v>
      </c>
      <c r="AE24" s="2">
        <v>2</v>
      </c>
    </row>
    <row r="25" spans="1:32" ht="12.4" customHeight="1">
      <c r="A25" s="10"/>
      <c r="B25" s="11">
        <v>9</v>
      </c>
      <c r="C25" s="37"/>
      <c r="D25" s="38"/>
      <c r="E25" s="39" t="str">
        <f t="shared" si="2"/>
        <v/>
      </c>
      <c r="F25" s="40" t="str">
        <f t="shared" si="2"/>
        <v/>
      </c>
      <c r="G25" s="55"/>
      <c r="H25" s="87"/>
      <c r="I25" s="88"/>
      <c r="J25" s="89"/>
      <c r="K25" s="57"/>
      <c r="L25" s="58"/>
      <c r="M25" s="59"/>
      <c r="N25" s="60"/>
      <c r="O25" s="57"/>
      <c r="P25" s="58"/>
      <c r="Q25" s="59"/>
      <c r="R25" s="60"/>
      <c r="S25" s="57"/>
      <c r="T25" s="61"/>
      <c r="U25" s="62"/>
      <c r="V25" s="101"/>
      <c r="W25" s="31" t="str">
        <f t="shared" si="3"/>
        <v/>
      </c>
      <c r="X25" s="31" t="str">
        <f t="shared" si="4"/>
        <v/>
      </c>
      <c r="Y25" s="31"/>
      <c r="Z25" s="2" t="str">
        <f t="shared" si="5"/>
        <v/>
      </c>
      <c r="AB25" s="2" t="s">
        <v>115</v>
      </c>
      <c r="AC25" s="2" t="s">
        <v>116</v>
      </c>
      <c r="AE25" s="2">
        <v>3</v>
      </c>
    </row>
    <row r="26" spans="1:32" ht="12.4" customHeight="1" thickBot="1">
      <c r="A26" s="12"/>
      <c r="B26" s="7">
        <v>10</v>
      </c>
      <c r="C26" s="41"/>
      <c r="D26" s="42"/>
      <c r="E26" s="43" t="str">
        <f t="shared" si="2"/>
        <v/>
      </c>
      <c r="F26" s="44" t="str">
        <f t="shared" si="2"/>
        <v/>
      </c>
      <c r="G26" s="63"/>
      <c r="H26" s="90"/>
      <c r="I26" s="91"/>
      <c r="J26" s="92"/>
      <c r="K26" s="65"/>
      <c r="L26" s="66"/>
      <c r="M26" s="67"/>
      <c r="N26" s="68"/>
      <c r="O26" s="65"/>
      <c r="P26" s="66"/>
      <c r="Q26" s="67"/>
      <c r="R26" s="68"/>
      <c r="S26" s="65"/>
      <c r="T26" s="69"/>
      <c r="U26" s="70"/>
      <c r="V26" s="101"/>
      <c r="W26" s="31" t="str">
        <f t="shared" si="3"/>
        <v/>
      </c>
      <c r="X26" s="31" t="str">
        <f t="shared" si="4"/>
        <v/>
      </c>
      <c r="Y26" s="31"/>
      <c r="Z26" s="2" t="str">
        <f t="shared" si="5"/>
        <v/>
      </c>
      <c r="AB26" s="2" t="s">
        <v>117</v>
      </c>
      <c r="AC26" s="2" t="s">
        <v>118</v>
      </c>
      <c r="AE26" s="2">
        <v>4</v>
      </c>
    </row>
    <row r="27" spans="1:32" ht="12.4" customHeight="1">
      <c r="A27" s="17"/>
      <c r="B27" s="6">
        <v>11</v>
      </c>
      <c r="C27" s="45"/>
      <c r="D27" s="46"/>
      <c r="E27" s="35" t="str">
        <f t="shared" si="2"/>
        <v/>
      </c>
      <c r="F27" s="36" t="str">
        <f t="shared" si="2"/>
        <v/>
      </c>
      <c r="G27" s="71"/>
      <c r="H27" s="93"/>
      <c r="I27" s="94"/>
      <c r="J27" s="95"/>
      <c r="K27" s="52"/>
      <c r="L27" s="49"/>
      <c r="M27" s="50"/>
      <c r="N27" s="51"/>
      <c r="O27" s="52"/>
      <c r="P27" s="49"/>
      <c r="Q27" s="50"/>
      <c r="R27" s="51"/>
      <c r="S27" s="52"/>
      <c r="T27" s="53"/>
      <c r="U27" s="54"/>
      <c r="V27" s="101"/>
      <c r="W27" s="31" t="str">
        <f t="shared" si="3"/>
        <v/>
      </c>
      <c r="X27" s="31" t="str">
        <f t="shared" si="4"/>
        <v/>
      </c>
      <c r="Y27" s="31"/>
      <c r="Z27" s="2" t="str">
        <f t="shared" si="5"/>
        <v/>
      </c>
      <c r="AB27" s="2" t="s">
        <v>119</v>
      </c>
      <c r="AC27" s="2" t="s">
        <v>120</v>
      </c>
      <c r="AE27" s="2">
        <v>5</v>
      </c>
    </row>
    <row r="28" spans="1:32" ht="12.4" customHeight="1">
      <c r="A28" s="10"/>
      <c r="B28" s="11">
        <v>12</v>
      </c>
      <c r="C28" s="37"/>
      <c r="D28" s="38"/>
      <c r="E28" s="39" t="str">
        <f t="shared" si="2"/>
        <v/>
      </c>
      <c r="F28" s="40" t="str">
        <f t="shared" si="2"/>
        <v/>
      </c>
      <c r="G28" s="55"/>
      <c r="H28" s="87"/>
      <c r="I28" s="88"/>
      <c r="J28" s="89"/>
      <c r="K28" s="57"/>
      <c r="L28" s="58"/>
      <c r="M28" s="59"/>
      <c r="N28" s="60"/>
      <c r="O28" s="57"/>
      <c r="P28" s="58"/>
      <c r="Q28" s="59"/>
      <c r="R28" s="60"/>
      <c r="S28" s="57"/>
      <c r="T28" s="61"/>
      <c r="U28" s="62"/>
      <c r="V28" s="101"/>
      <c r="W28" s="31" t="str">
        <f t="shared" si="3"/>
        <v/>
      </c>
      <c r="X28" s="31" t="str">
        <f t="shared" si="4"/>
        <v/>
      </c>
      <c r="Y28" s="31"/>
      <c r="Z28" s="2" t="str">
        <f t="shared" si="5"/>
        <v/>
      </c>
      <c r="AB28" s="2" t="s">
        <v>121</v>
      </c>
      <c r="AC28" s="2" t="s">
        <v>122</v>
      </c>
      <c r="AE28" s="2">
        <v>6</v>
      </c>
    </row>
    <row r="29" spans="1:32" ht="12.4" customHeight="1">
      <c r="A29" s="10"/>
      <c r="B29" s="11">
        <v>13</v>
      </c>
      <c r="C29" s="37"/>
      <c r="D29" s="38"/>
      <c r="E29" s="39" t="str">
        <f t="shared" si="2"/>
        <v/>
      </c>
      <c r="F29" s="40" t="str">
        <f t="shared" si="2"/>
        <v/>
      </c>
      <c r="G29" s="55"/>
      <c r="H29" s="87"/>
      <c r="I29" s="88"/>
      <c r="J29" s="89"/>
      <c r="K29" s="57"/>
      <c r="L29" s="58"/>
      <c r="M29" s="59"/>
      <c r="N29" s="60"/>
      <c r="O29" s="57"/>
      <c r="P29" s="58"/>
      <c r="Q29" s="59"/>
      <c r="R29" s="60"/>
      <c r="S29" s="57"/>
      <c r="T29" s="61"/>
      <c r="U29" s="62"/>
      <c r="V29" s="101"/>
      <c r="W29" s="31" t="str">
        <f t="shared" si="3"/>
        <v/>
      </c>
      <c r="X29" s="31" t="str">
        <f t="shared" si="4"/>
        <v/>
      </c>
      <c r="Y29" s="31"/>
      <c r="Z29" s="2" t="str">
        <f t="shared" si="5"/>
        <v/>
      </c>
      <c r="AB29" s="2" t="s">
        <v>123</v>
      </c>
      <c r="AC29" s="2" t="s">
        <v>124</v>
      </c>
    </row>
    <row r="30" spans="1:32" ht="12.4" customHeight="1">
      <c r="A30" s="10"/>
      <c r="B30" s="11">
        <v>14</v>
      </c>
      <c r="C30" s="37"/>
      <c r="D30" s="38"/>
      <c r="E30" s="39" t="str">
        <f t="shared" si="2"/>
        <v/>
      </c>
      <c r="F30" s="40" t="str">
        <f t="shared" si="2"/>
        <v/>
      </c>
      <c r="G30" s="55"/>
      <c r="H30" s="87"/>
      <c r="I30" s="88"/>
      <c r="J30" s="89"/>
      <c r="K30" s="57"/>
      <c r="L30" s="58"/>
      <c r="M30" s="59"/>
      <c r="N30" s="60"/>
      <c r="O30" s="57"/>
      <c r="P30" s="58"/>
      <c r="Q30" s="59"/>
      <c r="R30" s="60"/>
      <c r="S30" s="57"/>
      <c r="T30" s="61"/>
      <c r="U30" s="62"/>
      <c r="V30" s="101"/>
      <c r="W30" s="31" t="str">
        <f t="shared" si="3"/>
        <v/>
      </c>
      <c r="X30" s="31" t="str">
        <f t="shared" si="4"/>
        <v/>
      </c>
      <c r="Y30" s="31"/>
      <c r="Z30" s="2" t="str">
        <f t="shared" si="5"/>
        <v/>
      </c>
      <c r="AB30" s="2" t="s">
        <v>125</v>
      </c>
      <c r="AC30" s="2" t="s">
        <v>126</v>
      </c>
    </row>
    <row r="31" spans="1:32" ht="12.4" customHeight="1">
      <c r="A31" s="10"/>
      <c r="B31" s="11">
        <v>15</v>
      </c>
      <c r="C31" s="37"/>
      <c r="D31" s="38"/>
      <c r="E31" s="39" t="str">
        <f t="shared" si="2"/>
        <v/>
      </c>
      <c r="F31" s="40" t="str">
        <f t="shared" si="2"/>
        <v/>
      </c>
      <c r="G31" s="55"/>
      <c r="H31" s="87"/>
      <c r="I31" s="88"/>
      <c r="J31" s="89"/>
      <c r="K31" s="57"/>
      <c r="L31" s="58"/>
      <c r="M31" s="59"/>
      <c r="N31" s="60"/>
      <c r="O31" s="57"/>
      <c r="P31" s="58"/>
      <c r="Q31" s="59"/>
      <c r="R31" s="60"/>
      <c r="S31" s="57"/>
      <c r="T31" s="61"/>
      <c r="U31" s="62"/>
      <c r="V31" s="101"/>
      <c r="W31" s="31" t="str">
        <f t="shared" si="3"/>
        <v/>
      </c>
      <c r="X31" s="31" t="str">
        <f t="shared" si="4"/>
        <v/>
      </c>
      <c r="Y31" s="31"/>
      <c r="Z31" s="2" t="str">
        <f t="shared" si="5"/>
        <v/>
      </c>
      <c r="AB31" s="2" t="s">
        <v>136</v>
      </c>
      <c r="AC31" s="2" t="s">
        <v>137</v>
      </c>
    </row>
    <row r="32" spans="1:32" ht="12.4" customHeight="1">
      <c r="A32" s="10"/>
      <c r="B32" s="11">
        <v>16</v>
      </c>
      <c r="C32" s="37"/>
      <c r="D32" s="38"/>
      <c r="E32" s="39" t="str">
        <f t="shared" si="2"/>
        <v/>
      </c>
      <c r="F32" s="40" t="str">
        <f t="shared" si="2"/>
        <v/>
      </c>
      <c r="G32" s="55"/>
      <c r="H32" s="87"/>
      <c r="I32" s="88"/>
      <c r="J32" s="89"/>
      <c r="K32" s="57"/>
      <c r="L32" s="58"/>
      <c r="M32" s="59"/>
      <c r="N32" s="60"/>
      <c r="O32" s="57"/>
      <c r="P32" s="58"/>
      <c r="Q32" s="59"/>
      <c r="R32" s="60"/>
      <c r="S32" s="57"/>
      <c r="T32" s="61"/>
      <c r="U32" s="62"/>
      <c r="V32" s="101"/>
      <c r="W32" s="31" t="str">
        <f t="shared" si="3"/>
        <v/>
      </c>
      <c r="X32" s="31" t="str">
        <f t="shared" si="4"/>
        <v/>
      </c>
      <c r="Y32" s="31"/>
      <c r="Z32" s="2" t="str">
        <f t="shared" si="5"/>
        <v/>
      </c>
      <c r="AB32" s="2" t="s">
        <v>107</v>
      </c>
      <c r="AC32" s="2" t="s">
        <v>108</v>
      </c>
    </row>
    <row r="33" spans="1:29" ht="12.4" customHeight="1">
      <c r="A33" s="10"/>
      <c r="B33" s="11">
        <v>17</v>
      </c>
      <c r="C33" s="37"/>
      <c r="D33" s="38"/>
      <c r="E33" s="39" t="str">
        <f t="shared" si="2"/>
        <v/>
      </c>
      <c r="F33" s="40" t="str">
        <f t="shared" si="2"/>
        <v/>
      </c>
      <c r="G33" s="55"/>
      <c r="H33" s="87"/>
      <c r="I33" s="88"/>
      <c r="J33" s="89"/>
      <c r="K33" s="57"/>
      <c r="L33" s="58"/>
      <c r="M33" s="59"/>
      <c r="N33" s="60"/>
      <c r="O33" s="57"/>
      <c r="P33" s="58"/>
      <c r="Q33" s="59"/>
      <c r="R33" s="60"/>
      <c r="S33" s="57"/>
      <c r="T33" s="61"/>
      <c r="U33" s="62"/>
      <c r="V33" s="101"/>
      <c r="W33" s="31" t="str">
        <f t="shared" si="3"/>
        <v/>
      </c>
      <c r="X33" s="31" t="str">
        <f t="shared" si="4"/>
        <v/>
      </c>
      <c r="Y33" s="31"/>
      <c r="Z33" s="2" t="str">
        <f t="shared" si="5"/>
        <v/>
      </c>
      <c r="AB33" s="2" t="s">
        <v>109</v>
      </c>
      <c r="AC33" s="2" t="s">
        <v>110</v>
      </c>
    </row>
    <row r="34" spans="1:29" ht="12.4" customHeight="1">
      <c r="A34" s="10"/>
      <c r="B34" s="11">
        <v>18</v>
      </c>
      <c r="C34" s="37"/>
      <c r="D34" s="38"/>
      <c r="E34" s="39" t="str">
        <f t="shared" si="2"/>
        <v/>
      </c>
      <c r="F34" s="40" t="str">
        <f t="shared" si="2"/>
        <v/>
      </c>
      <c r="G34" s="55"/>
      <c r="H34" s="87"/>
      <c r="I34" s="88"/>
      <c r="J34" s="89"/>
      <c r="K34" s="57"/>
      <c r="L34" s="58"/>
      <c r="M34" s="59"/>
      <c r="N34" s="60"/>
      <c r="O34" s="57"/>
      <c r="P34" s="58"/>
      <c r="Q34" s="59"/>
      <c r="R34" s="60"/>
      <c r="S34" s="57"/>
      <c r="T34" s="61"/>
      <c r="U34" s="62"/>
      <c r="V34" s="101"/>
      <c r="W34" s="31" t="str">
        <f t="shared" si="3"/>
        <v/>
      </c>
      <c r="X34" s="31" t="str">
        <f t="shared" si="4"/>
        <v/>
      </c>
      <c r="Y34" s="31"/>
      <c r="Z34" s="2" t="str">
        <f t="shared" si="5"/>
        <v/>
      </c>
      <c r="AB34" s="2" t="s">
        <v>39</v>
      </c>
      <c r="AC34" s="2" t="s">
        <v>40</v>
      </c>
    </row>
    <row r="35" spans="1:29" ht="12.4" customHeight="1">
      <c r="A35" s="10"/>
      <c r="B35" s="11">
        <v>19</v>
      </c>
      <c r="C35" s="37"/>
      <c r="D35" s="38"/>
      <c r="E35" s="39" t="str">
        <f t="shared" si="2"/>
        <v/>
      </c>
      <c r="F35" s="40" t="str">
        <f t="shared" si="2"/>
        <v/>
      </c>
      <c r="G35" s="55"/>
      <c r="H35" s="87"/>
      <c r="I35" s="88"/>
      <c r="J35" s="89"/>
      <c r="K35" s="57"/>
      <c r="L35" s="58"/>
      <c r="M35" s="59"/>
      <c r="N35" s="60"/>
      <c r="O35" s="57"/>
      <c r="P35" s="58"/>
      <c r="Q35" s="59"/>
      <c r="R35" s="60"/>
      <c r="S35" s="57"/>
      <c r="T35" s="61"/>
      <c r="U35" s="62"/>
      <c r="V35" s="101"/>
      <c r="W35" s="31" t="str">
        <f t="shared" si="3"/>
        <v/>
      </c>
      <c r="X35" s="31" t="str">
        <f t="shared" si="4"/>
        <v/>
      </c>
      <c r="Y35" s="31"/>
      <c r="Z35" s="2" t="str">
        <f t="shared" si="5"/>
        <v/>
      </c>
      <c r="AB35" s="2" t="s">
        <v>111</v>
      </c>
      <c r="AC35" s="2" t="s">
        <v>112</v>
      </c>
    </row>
    <row r="36" spans="1:29" ht="12.4" customHeight="1" thickBot="1">
      <c r="A36" s="12"/>
      <c r="B36" s="7">
        <v>20</v>
      </c>
      <c r="C36" s="41"/>
      <c r="D36" s="42"/>
      <c r="E36" s="43" t="str">
        <f t="shared" si="2"/>
        <v/>
      </c>
      <c r="F36" s="44" t="str">
        <f t="shared" si="2"/>
        <v/>
      </c>
      <c r="G36" s="63"/>
      <c r="H36" s="90"/>
      <c r="I36" s="91"/>
      <c r="J36" s="92"/>
      <c r="K36" s="65"/>
      <c r="L36" s="66"/>
      <c r="M36" s="67"/>
      <c r="N36" s="68"/>
      <c r="O36" s="65"/>
      <c r="P36" s="66"/>
      <c r="Q36" s="67"/>
      <c r="R36" s="68"/>
      <c r="S36" s="65"/>
      <c r="T36" s="69"/>
      <c r="U36" s="70"/>
      <c r="V36" s="101"/>
      <c r="W36" s="31" t="str">
        <f t="shared" si="3"/>
        <v/>
      </c>
      <c r="X36" s="31" t="str">
        <f t="shared" si="4"/>
        <v/>
      </c>
      <c r="Y36" s="31"/>
      <c r="Z36" s="2" t="str">
        <f t="shared" si="5"/>
        <v/>
      </c>
      <c r="AB36" s="2" t="s">
        <v>113</v>
      </c>
      <c r="AC36" s="2" t="s">
        <v>114</v>
      </c>
    </row>
    <row r="37" spans="1:29" ht="12.4" customHeight="1">
      <c r="A37" s="17"/>
      <c r="B37" s="6">
        <v>21</v>
      </c>
      <c r="C37" s="45"/>
      <c r="D37" s="46"/>
      <c r="E37" s="35" t="str">
        <f t="shared" ref="E37:E50" si="6">PHONETIC(C37)</f>
        <v/>
      </c>
      <c r="F37" s="36" t="str">
        <f t="shared" ref="F37:F50" si="7">PHONETIC(D37)</f>
        <v/>
      </c>
      <c r="G37" s="71"/>
      <c r="H37" s="93"/>
      <c r="I37" s="94"/>
      <c r="J37" s="95"/>
      <c r="K37" s="52"/>
      <c r="L37" s="49"/>
      <c r="M37" s="50"/>
      <c r="N37" s="51"/>
      <c r="O37" s="52"/>
      <c r="P37" s="49"/>
      <c r="Q37" s="50"/>
      <c r="R37" s="51"/>
      <c r="S37" s="52"/>
      <c r="T37" s="53"/>
      <c r="U37" s="54"/>
      <c r="V37" s="101"/>
      <c r="W37" s="31" t="str">
        <f t="shared" si="3"/>
        <v/>
      </c>
      <c r="X37" s="31" t="str">
        <f t="shared" si="4"/>
        <v/>
      </c>
      <c r="Y37" s="31"/>
      <c r="Z37" s="2" t="str">
        <f t="shared" si="5"/>
        <v/>
      </c>
      <c r="AB37" s="2" t="s">
        <v>41</v>
      </c>
      <c r="AC37" s="2" t="s">
        <v>43</v>
      </c>
    </row>
    <row r="38" spans="1:29" ht="12.4" customHeight="1">
      <c r="A38" s="10"/>
      <c r="B38" s="11">
        <v>22</v>
      </c>
      <c r="C38" s="37"/>
      <c r="D38" s="38"/>
      <c r="E38" s="39" t="str">
        <f t="shared" si="6"/>
        <v/>
      </c>
      <c r="F38" s="40" t="str">
        <f t="shared" si="7"/>
        <v/>
      </c>
      <c r="G38" s="55"/>
      <c r="H38" s="87"/>
      <c r="I38" s="88"/>
      <c r="J38" s="89"/>
      <c r="K38" s="57"/>
      <c r="L38" s="58"/>
      <c r="M38" s="59"/>
      <c r="N38" s="60"/>
      <c r="O38" s="57"/>
      <c r="P38" s="58"/>
      <c r="Q38" s="59"/>
      <c r="R38" s="60"/>
      <c r="S38" s="57"/>
      <c r="T38" s="61"/>
      <c r="U38" s="62"/>
      <c r="V38" s="101"/>
      <c r="W38" s="31" t="str">
        <f t="shared" si="3"/>
        <v/>
      </c>
      <c r="X38" s="31" t="str">
        <f t="shared" si="4"/>
        <v/>
      </c>
      <c r="Y38" s="31"/>
      <c r="Z38" s="2" t="str">
        <f t="shared" si="5"/>
        <v/>
      </c>
      <c r="AB38" s="2" t="s">
        <v>27</v>
      </c>
      <c r="AC38" s="2" t="s">
        <v>42</v>
      </c>
    </row>
    <row r="39" spans="1:29" ht="12.4" customHeight="1">
      <c r="A39" s="10"/>
      <c r="B39" s="11">
        <v>23</v>
      </c>
      <c r="C39" s="37"/>
      <c r="D39" s="38"/>
      <c r="E39" s="39" t="str">
        <f t="shared" si="6"/>
        <v/>
      </c>
      <c r="F39" s="40" t="str">
        <f t="shared" si="7"/>
        <v/>
      </c>
      <c r="G39" s="55"/>
      <c r="H39" s="87"/>
      <c r="I39" s="88"/>
      <c r="J39" s="89"/>
      <c r="K39" s="57"/>
      <c r="L39" s="58"/>
      <c r="M39" s="59"/>
      <c r="N39" s="60"/>
      <c r="O39" s="57"/>
      <c r="P39" s="58"/>
      <c r="Q39" s="59"/>
      <c r="R39" s="60"/>
      <c r="S39" s="57"/>
      <c r="T39" s="61"/>
      <c r="U39" s="62"/>
      <c r="V39" s="101"/>
      <c r="W39" s="31" t="str">
        <f t="shared" si="3"/>
        <v/>
      </c>
      <c r="X39" s="31" t="str">
        <f t="shared" si="4"/>
        <v/>
      </c>
      <c r="Y39" s="31"/>
      <c r="Z39" s="2" t="str">
        <f t="shared" si="5"/>
        <v/>
      </c>
      <c r="AB39" s="2" t="s">
        <v>133</v>
      </c>
      <c r="AC39" s="2" t="s">
        <v>134</v>
      </c>
    </row>
    <row r="40" spans="1:29" ht="12.4" customHeight="1">
      <c r="A40" s="10"/>
      <c r="B40" s="11">
        <v>24</v>
      </c>
      <c r="C40" s="37"/>
      <c r="D40" s="38"/>
      <c r="E40" s="39" t="str">
        <f t="shared" si="6"/>
        <v/>
      </c>
      <c r="F40" s="40" t="str">
        <f t="shared" si="7"/>
        <v/>
      </c>
      <c r="G40" s="55"/>
      <c r="H40" s="87"/>
      <c r="I40" s="88"/>
      <c r="J40" s="89"/>
      <c r="K40" s="57"/>
      <c r="L40" s="58"/>
      <c r="M40" s="59"/>
      <c r="N40" s="60"/>
      <c r="O40" s="57"/>
      <c r="P40" s="58"/>
      <c r="Q40" s="59"/>
      <c r="R40" s="60"/>
      <c r="S40" s="57"/>
      <c r="T40" s="61"/>
      <c r="U40" s="62"/>
      <c r="V40" s="101"/>
      <c r="W40" s="31" t="str">
        <f t="shared" si="3"/>
        <v/>
      </c>
      <c r="X40" s="31" t="str">
        <f t="shared" si="4"/>
        <v/>
      </c>
      <c r="Y40" s="31"/>
      <c r="Z40" s="2" t="str">
        <f t="shared" si="5"/>
        <v/>
      </c>
    </row>
    <row r="41" spans="1:29" ht="12.4" customHeight="1">
      <c r="A41" s="10"/>
      <c r="B41" s="11">
        <v>25</v>
      </c>
      <c r="C41" s="37"/>
      <c r="D41" s="38"/>
      <c r="E41" s="39" t="str">
        <f t="shared" si="6"/>
        <v/>
      </c>
      <c r="F41" s="40" t="str">
        <f t="shared" si="7"/>
        <v/>
      </c>
      <c r="G41" s="55"/>
      <c r="H41" s="87"/>
      <c r="I41" s="88"/>
      <c r="J41" s="89"/>
      <c r="K41" s="57"/>
      <c r="L41" s="58"/>
      <c r="M41" s="59"/>
      <c r="N41" s="60"/>
      <c r="O41" s="57"/>
      <c r="P41" s="58"/>
      <c r="Q41" s="59"/>
      <c r="R41" s="60"/>
      <c r="S41" s="57"/>
      <c r="T41" s="61"/>
      <c r="U41" s="62"/>
      <c r="V41" s="101"/>
      <c r="W41" s="31" t="str">
        <f t="shared" si="3"/>
        <v/>
      </c>
      <c r="X41" s="31" t="str">
        <f t="shared" si="4"/>
        <v/>
      </c>
      <c r="Y41" s="31"/>
      <c r="Z41" s="2" t="str">
        <f t="shared" si="5"/>
        <v/>
      </c>
    </row>
    <row r="42" spans="1:29" ht="12.4" customHeight="1">
      <c r="A42" s="10"/>
      <c r="B42" s="11">
        <v>26</v>
      </c>
      <c r="C42" s="37"/>
      <c r="D42" s="38"/>
      <c r="E42" s="39" t="str">
        <f t="shared" si="6"/>
        <v/>
      </c>
      <c r="F42" s="40" t="str">
        <f t="shared" si="7"/>
        <v/>
      </c>
      <c r="G42" s="55"/>
      <c r="H42" s="87"/>
      <c r="I42" s="88"/>
      <c r="J42" s="89"/>
      <c r="K42" s="57"/>
      <c r="L42" s="58"/>
      <c r="M42" s="59"/>
      <c r="N42" s="60"/>
      <c r="O42" s="57"/>
      <c r="P42" s="58"/>
      <c r="Q42" s="59"/>
      <c r="R42" s="60"/>
      <c r="S42" s="57"/>
      <c r="T42" s="61"/>
      <c r="U42" s="62"/>
      <c r="V42" s="101"/>
      <c r="W42" s="31" t="str">
        <f t="shared" si="3"/>
        <v/>
      </c>
      <c r="X42" s="31" t="str">
        <f t="shared" si="4"/>
        <v/>
      </c>
      <c r="Y42" s="31"/>
      <c r="Z42" s="2" t="str">
        <f t="shared" si="5"/>
        <v/>
      </c>
    </row>
    <row r="43" spans="1:29" ht="12.4" customHeight="1">
      <c r="A43" s="10"/>
      <c r="B43" s="11">
        <v>27</v>
      </c>
      <c r="C43" s="37"/>
      <c r="D43" s="38"/>
      <c r="E43" s="39" t="str">
        <f t="shared" si="6"/>
        <v/>
      </c>
      <c r="F43" s="40" t="str">
        <f t="shared" si="7"/>
        <v/>
      </c>
      <c r="G43" s="55"/>
      <c r="H43" s="87"/>
      <c r="I43" s="88"/>
      <c r="J43" s="89"/>
      <c r="K43" s="57"/>
      <c r="L43" s="58"/>
      <c r="M43" s="59"/>
      <c r="N43" s="60"/>
      <c r="O43" s="57"/>
      <c r="P43" s="58"/>
      <c r="Q43" s="59"/>
      <c r="R43" s="60"/>
      <c r="S43" s="57"/>
      <c r="T43" s="61"/>
      <c r="U43" s="62"/>
      <c r="V43" s="101"/>
      <c r="W43" s="31" t="str">
        <f t="shared" si="3"/>
        <v/>
      </c>
      <c r="X43" s="31" t="str">
        <f t="shared" si="4"/>
        <v/>
      </c>
      <c r="Y43" s="31"/>
      <c r="Z43" s="2" t="str">
        <f t="shared" si="5"/>
        <v/>
      </c>
    </row>
    <row r="44" spans="1:29" ht="12.4" customHeight="1">
      <c r="A44" s="10"/>
      <c r="B44" s="11">
        <v>28</v>
      </c>
      <c r="C44" s="37"/>
      <c r="D44" s="38"/>
      <c r="E44" s="39" t="str">
        <f t="shared" si="6"/>
        <v/>
      </c>
      <c r="F44" s="40" t="str">
        <f t="shared" si="7"/>
        <v/>
      </c>
      <c r="G44" s="55"/>
      <c r="H44" s="87"/>
      <c r="I44" s="88"/>
      <c r="J44" s="89"/>
      <c r="K44" s="57"/>
      <c r="L44" s="58"/>
      <c r="M44" s="59"/>
      <c r="N44" s="60"/>
      <c r="O44" s="57"/>
      <c r="P44" s="58"/>
      <c r="Q44" s="59"/>
      <c r="R44" s="60"/>
      <c r="S44" s="57"/>
      <c r="T44" s="61"/>
      <c r="U44" s="62"/>
      <c r="V44" s="101"/>
      <c r="W44" s="31" t="str">
        <f t="shared" si="3"/>
        <v/>
      </c>
      <c r="X44" s="31" t="str">
        <f t="shared" si="4"/>
        <v/>
      </c>
      <c r="Y44" s="31"/>
      <c r="Z44" s="2" t="str">
        <f t="shared" si="5"/>
        <v/>
      </c>
    </row>
    <row r="45" spans="1:29" ht="12.4" customHeight="1">
      <c r="A45" s="10"/>
      <c r="B45" s="11">
        <v>29</v>
      </c>
      <c r="C45" s="37"/>
      <c r="D45" s="38"/>
      <c r="E45" s="39" t="str">
        <f t="shared" si="6"/>
        <v/>
      </c>
      <c r="F45" s="40" t="str">
        <f t="shared" si="7"/>
        <v/>
      </c>
      <c r="G45" s="55"/>
      <c r="H45" s="87"/>
      <c r="I45" s="88"/>
      <c r="J45" s="89"/>
      <c r="K45" s="57"/>
      <c r="L45" s="58"/>
      <c r="M45" s="59"/>
      <c r="N45" s="60"/>
      <c r="O45" s="57"/>
      <c r="P45" s="58"/>
      <c r="Q45" s="59"/>
      <c r="R45" s="60"/>
      <c r="S45" s="57"/>
      <c r="T45" s="61"/>
      <c r="U45" s="62"/>
      <c r="V45" s="101"/>
      <c r="W45" s="31" t="str">
        <f t="shared" si="3"/>
        <v/>
      </c>
      <c r="X45" s="31" t="str">
        <f t="shared" si="4"/>
        <v/>
      </c>
      <c r="Y45" s="31"/>
      <c r="Z45" s="2" t="str">
        <f t="shared" si="5"/>
        <v/>
      </c>
    </row>
    <row r="46" spans="1:29" ht="12.4" customHeight="1" thickBot="1">
      <c r="A46" s="12"/>
      <c r="B46" s="7">
        <v>30</v>
      </c>
      <c r="C46" s="41"/>
      <c r="D46" s="42"/>
      <c r="E46" s="43" t="str">
        <f t="shared" si="6"/>
        <v/>
      </c>
      <c r="F46" s="44" t="str">
        <f t="shared" si="7"/>
        <v/>
      </c>
      <c r="G46" s="63"/>
      <c r="H46" s="90"/>
      <c r="I46" s="91"/>
      <c r="J46" s="92"/>
      <c r="K46" s="65"/>
      <c r="L46" s="66"/>
      <c r="M46" s="67"/>
      <c r="N46" s="68"/>
      <c r="O46" s="65"/>
      <c r="P46" s="66"/>
      <c r="Q46" s="67"/>
      <c r="R46" s="68"/>
      <c r="S46" s="65"/>
      <c r="T46" s="69"/>
      <c r="U46" s="70"/>
      <c r="V46" s="101"/>
      <c r="W46" s="31" t="str">
        <f t="shared" si="3"/>
        <v/>
      </c>
      <c r="X46" s="31" t="str">
        <f t="shared" si="4"/>
        <v/>
      </c>
      <c r="Y46" s="31"/>
      <c r="Z46" s="2" t="str">
        <f t="shared" si="5"/>
        <v/>
      </c>
    </row>
    <row r="47" spans="1:29" ht="12.4" customHeight="1">
      <c r="A47" s="17"/>
      <c r="B47" s="6">
        <v>31</v>
      </c>
      <c r="C47" s="45"/>
      <c r="D47" s="46"/>
      <c r="E47" s="35" t="str">
        <f t="shared" si="6"/>
        <v/>
      </c>
      <c r="F47" s="36" t="str">
        <f t="shared" si="7"/>
        <v/>
      </c>
      <c r="G47" s="71"/>
      <c r="H47" s="93"/>
      <c r="I47" s="94"/>
      <c r="J47" s="95"/>
      <c r="K47" s="52"/>
      <c r="L47" s="49"/>
      <c r="M47" s="50"/>
      <c r="N47" s="51"/>
      <c r="O47" s="52"/>
      <c r="P47" s="49"/>
      <c r="Q47" s="50"/>
      <c r="R47" s="51"/>
      <c r="S47" s="52"/>
      <c r="T47" s="53"/>
      <c r="U47" s="54"/>
      <c r="V47" s="101"/>
      <c r="W47" s="31" t="str">
        <f t="shared" si="3"/>
        <v/>
      </c>
      <c r="X47" s="31" t="str">
        <f t="shared" si="4"/>
        <v/>
      </c>
      <c r="Y47" s="31"/>
      <c r="Z47" s="2" t="str">
        <f t="shared" si="5"/>
        <v/>
      </c>
    </row>
    <row r="48" spans="1:29" ht="12.4" customHeight="1">
      <c r="A48" s="10"/>
      <c r="B48" s="11">
        <v>32</v>
      </c>
      <c r="C48" s="37"/>
      <c r="D48" s="38"/>
      <c r="E48" s="39" t="str">
        <f t="shared" si="6"/>
        <v/>
      </c>
      <c r="F48" s="40" t="str">
        <f t="shared" si="7"/>
        <v/>
      </c>
      <c r="G48" s="55"/>
      <c r="H48" s="87"/>
      <c r="I48" s="88"/>
      <c r="J48" s="89"/>
      <c r="K48" s="57"/>
      <c r="L48" s="58"/>
      <c r="M48" s="59"/>
      <c r="N48" s="60"/>
      <c r="O48" s="57"/>
      <c r="P48" s="58"/>
      <c r="Q48" s="59"/>
      <c r="R48" s="60"/>
      <c r="S48" s="57"/>
      <c r="T48" s="61"/>
      <c r="U48" s="62"/>
      <c r="V48" s="101"/>
      <c r="W48" s="31" t="str">
        <f t="shared" si="3"/>
        <v/>
      </c>
      <c r="X48" s="31" t="str">
        <f t="shared" si="4"/>
        <v/>
      </c>
      <c r="Y48" s="31"/>
      <c r="Z48" s="2" t="str">
        <f t="shared" si="5"/>
        <v/>
      </c>
    </row>
    <row r="49" spans="1:26" ht="12.4" customHeight="1">
      <c r="A49" s="10"/>
      <c r="B49" s="11">
        <v>33</v>
      </c>
      <c r="C49" s="37"/>
      <c r="D49" s="38"/>
      <c r="E49" s="39" t="str">
        <f t="shared" si="6"/>
        <v/>
      </c>
      <c r="F49" s="40" t="str">
        <f t="shared" si="7"/>
        <v/>
      </c>
      <c r="G49" s="55"/>
      <c r="H49" s="87"/>
      <c r="I49" s="88"/>
      <c r="J49" s="89"/>
      <c r="K49" s="57"/>
      <c r="L49" s="58"/>
      <c r="M49" s="59"/>
      <c r="N49" s="60"/>
      <c r="O49" s="57"/>
      <c r="P49" s="58"/>
      <c r="Q49" s="59"/>
      <c r="R49" s="60"/>
      <c r="S49" s="57"/>
      <c r="T49" s="61"/>
      <c r="U49" s="62"/>
      <c r="V49" s="101"/>
      <c r="W49" s="31" t="str">
        <f t="shared" si="3"/>
        <v/>
      </c>
      <c r="X49" s="31" t="str">
        <f t="shared" si="4"/>
        <v/>
      </c>
      <c r="Y49" s="31"/>
      <c r="Z49" s="2" t="str">
        <f t="shared" si="5"/>
        <v/>
      </c>
    </row>
    <row r="50" spans="1:26" ht="12.4" customHeight="1">
      <c r="A50" s="10"/>
      <c r="B50" s="11">
        <v>34</v>
      </c>
      <c r="C50" s="37"/>
      <c r="D50" s="38"/>
      <c r="E50" s="39" t="str">
        <f t="shared" si="6"/>
        <v/>
      </c>
      <c r="F50" s="40" t="str">
        <f t="shared" si="7"/>
        <v/>
      </c>
      <c r="G50" s="55"/>
      <c r="H50" s="87"/>
      <c r="I50" s="88"/>
      <c r="J50" s="89"/>
      <c r="K50" s="57"/>
      <c r="L50" s="58"/>
      <c r="M50" s="59"/>
      <c r="N50" s="60"/>
      <c r="O50" s="57"/>
      <c r="P50" s="58"/>
      <c r="Q50" s="59"/>
      <c r="R50" s="60"/>
      <c r="S50" s="57"/>
      <c r="T50" s="61"/>
      <c r="U50" s="62"/>
      <c r="V50" s="101"/>
      <c r="W50" s="31" t="str">
        <f t="shared" si="3"/>
        <v/>
      </c>
      <c r="X50" s="31" t="str">
        <f t="shared" si="4"/>
        <v/>
      </c>
      <c r="Y50" s="31"/>
      <c r="Z50" s="2" t="str">
        <f t="shared" si="5"/>
        <v/>
      </c>
    </row>
    <row r="51" spans="1:26" ht="12.4" customHeight="1">
      <c r="A51" s="10"/>
      <c r="B51" s="11">
        <v>35</v>
      </c>
      <c r="C51" s="37"/>
      <c r="D51" s="38"/>
      <c r="E51" s="39" t="str">
        <f t="shared" ref="E51:E60" si="8">PHONETIC(C51)</f>
        <v/>
      </c>
      <c r="F51" s="40" t="str">
        <f t="shared" ref="F51:F60" si="9">PHONETIC(D51)</f>
        <v/>
      </c>
      <c r="G51" s="55"/>
      <c r="H51" s="87"/>
      <c r="I51" s="88"/>
      <c r="J51" s="89"/>
      <c r="K51" s="57"/>
      <c r="L51" s="58"/>
      <c r="M51" s="59"/>
      <c r="N51" s="60"/>
      <c r="O51" s="57"/>
      <c r="P51" s="58"/>
      <c r="Q51" s="59"/>
      <c r="R51" s="60"/>
      <c r="S51" s="57"/>
      <c r="T51" s="61"/>
      <c r="U51" s="62"/>
      <c r="V51" s="101"/>
      <c r="W51" s="31" t="str">
        <f t="shared" si="3"/>
        <v/>
      </c>
      <c r="X51" s="31" t="str">
        <f t="shared" si="4"/>
        <v/>
      </c>
      <c r="Y51" s="31"/>
      <c r="Z51" s="2" t="str">
        <f t="shared" si="5"/>
        <v/>
      </c>
    </row>
    <row r="52" spans="1:26" ht="12.4" customHeight="1">
      <c r="A52" s="10"/>
      <c r="B52" s="11">
        <v>36</v>
      </c>
      <c r="C52" s="37"/>
      <c r="D52" s="38"/>
      <c r="E52" s="39" t="str">
        <f t="shared" si="8"/>
        <v/>
      </c>
      <c r="F52" s="40" t="str">
        <f t="shared" si="9"/>
        <v/>
      </c>
      <c r="G52" s="55"/>
      <c r="H52" s="87"/>
      <c r="I52" s="88"/>
      <c r="J52" s="89"/>
      <c r="K52" s="57"/>
      <c r="L52" s="58"/>
      <c r="M52" s="59"/>
      <c r="N52" s="60"/>
      <c r="O52" s="57"/>
      <c r="P52" s="58"/>
      <c r="Q52" s="59"/>
      <c r="R52" s="60"/>
      <c r="S52" s="57"/>
      <c r="T52" s="61"/>
      <c r="U52" s="62"/>
      <c r="V52" s="101"/>
      <c r="W52" s="31" t="str">
        <f t="shared" si="3"/>
        <v/>
      </c>
      <c r="X52" s="31" t="str">
        <f t="shared" si="4"/>
        <v/>
      </c>
      <c r="Y52" s="31"/>
      <c r="Z52" s="2" t="str">
        <f t="shared" si="5"/>
        <v/>
      </c>
    </row>
    <row r="53" spans="1:26" ht="12.4" customHeight="1">
      <c r="A53" s="10"/>
      <c r="B53" s="11">
        <v>37</v>
      </c>
      <c r="C53" s="37"/>
      <c r="D53" s="38"/>
      <c r="E53" s="39" t="str">
        <f t="shared" si="8"/>
        <v/>
      </c>
      <c r="F53" s="40" t="str">
        <f t="shared" si="9"/>
        <v/>
      </c>
      <c r="G53" s="55"/>
      <c r="H53" s="87"/>
      <c r="I53" s="88"/>
      <c r="J53" s="89"/>
      <c r="K53" s="57"/>
      <c r="L53" s="58"/>
      <c r="M53" s="59"/>
      <c r="N53" s="60"/>
      <c r="O53" s="57"/>
      <c r="P53" s="58"/>
      <c r="Q53" s="59"/>
      <c r="R53" s="60"/>
      <c r="S53" s="57"/>
      <c r="T53" s="61"/>
      <c r="U53" s="62"/>
      <c r="V53" s="101"/>
      <c r="W53" s="31" t="str">
        <f t="shared" si="3"/>
        <v/>
      </c>
      <c r="X53" s="31" t="str">
        <f t="shared" si="4"/>
        <v/>
      </c>
      <c r="Y53" s="31"/>
      <c r="Z53" s="2" t="str">
        <f t="shared" si="5"/>
        <v/>
      </c>
    </row>
    <row r="54" spans="1:26" ht="12.4" customHeight="1">
      <c r="A54" s="10"/>
      <c r="B54" s="11">
        <v>38</v>
      </c>
      <c r="C54" s="37"/>
      <c r="D54" s="38"/>
      <c r="E54" s="39" t="str">
        <f t="shared" si="8"/>
        <v/>
      </c>
      <c r="F54" s="40" t="str">
        <f t="shared" si="9"/>
        <v/>
      </c>
      <c r="G54" s="55"/>
      <c r="H54" s="87"/>
      <c r="I54" s="88"/>
      <c r="J54" s="89"/>
      <c r="K54" s="57"/>
      <c r="L54" s="58"/>
      <c r="M54" s="59"/>
      <c r="N54" s="60"/>
      <c r="O54" s="57"/>
      <c r="P54" s="58"/>
      <c r="Q54" s="59"/>
      <c r="R54" s="60"/>
      <c r="S54" s="57"/>
      <c r="T54" s="61"/>
      <c r="U54" s="62"/>
      <c r="V54" s="101"/>
      <c r="W54" s="31" t="str">
        <f t="shared" si="3"/>
        <v/>
      </c>
      <c r="X54" s="31" t="str">
        <f t="shared" si="4"/>
        <v/>
      </c>
      <c r="Y54" s="31"/>
      <c r="Z54" s="2" t="str">
        <f t="shared" si="5"/>
        <v/>
      </c>
    </row>
    <row r="55" spans="1:26" ht="12.4" customHeight="1">
      <c r="A55" s="10"/>
      <c r="B55" s="11">
        <v>39</v>
      </c>
      <c r="C55" s="37"/>
      <c r="D55" s="38"/>
      <c r="E55" s="39" t="str">
        <f t="shared" si="8"/>
        <v/>
      </c>
      <c r="F55" s="40" t="str">
        <f t="shared" si="9"/>
        <v/>
      </c>
      <c r="G55" s="55"/>
      <c r="H55" s="87"/>
      <c r="I55" s="88"/>
      <c r="J55" s="89"/>
      <c r="K55" s="57"/>
      <c r="L55" s="58"/>
      <c r="M55" s="59"/>
      <c r="N55" s="60"/>
      <c r="O55" s="57"/>
      <c r="P55" s="58"/>
      <c r="Q55" s="59"/>
      <c r="R55" s="60"/>
      <c r="S55" s="57"/>
      <c r="T55" s="61"/>
      <c r="U55" s="62"/>
      <c r="V55" s="101"/>
      <c r="W55" s="31" t="str">
        <f t="shared" si="3"/>
        <v/>
      </c>
      <c r="X55" s="31" t="str">
        <f t="shared" si="4"/>
        <v/>
      </c>
      <c r="Y55" s="31"/>
      <c r="Z55" s="2" t="str">
        <f t="shared" si="5"/>
        <v/>
      </c>
    </row>
    <row r="56" spans="1:26" ht="12.4" customHeight="1" thickBot="1">
      <c r="A56" s="12"/>
      <c r="B56" s="7">
        <v>40</v>
      </c>
      <c r="C56" s="41"/>
      <c r="D56" s="42"/>
      <c r="E56" s="43" t="str">
        <f t="shared" si="8"/>
        <v/>
      </c>
      <c r="F56" s="44" t="str">
        <f t="shared" si="9"/>
        <v/>
      </c>
      <c r="G56" s="63"/>
      <c r="H56" s="90"/>
      <c r="I56" s="91"/>
      <c r="J56" s="92"/>
      <c r="K56" s="65"/>
      <c r="L56" s="66"/>
      <c r="M56" s="67"/>
      <c r="N56" s="68"/>
      <c r="O56" s="65"/>
      <c r="P56" s="66"/>
      <c r="Q56" s="67"/>
      <c r="R56" s="68"/>
      <c r="S56" s="65"/>
      <c r="T56" s="69"/>
      <c r="U56" s="70"/>
      <c r="V56" s="101"/>
      <c r="W56" s="31" t="str">
        <f t="shared" si="3"/>
        <v/>
      </c>
      <c r="X56" s="31" t="str">
        <f t="shared" si="4"/>
        <v/>
      </c>
      <c r="Y56" s="31"/>
      <c r="Z56" s="2" t="str">
        <f t="shared" si="5"/>
        <v/>
      </c>
    </row>
    <row r="57" spans="1:26" ht="12.4" customHeight="1">
      <c r="A57" s="17"/>
      <c r="B57" s="6">
        <v>41</v>
      </c>
      <c r="C57" s="45"/>
      <c r="D57" s="46"/>
      <c r="E57" s="35" t="str">
        <f t="shared" si="8"/>
        <v/>
      </c>
      <c r="F57" s="36" t="str">
        <f t="shared" si="9"/>
        <v/>
      </c>
      <c r="G57" s="71"/>
      <c r="H57" s="93"/>
      <c r="I57" s="94"/>
      <c r="J57" s="95"/>
      <c r="K57" s="52"/>
      <c r="L57" s="49"/>
      <c r="M57" s="50"/>
      <c r="N57" s="51"/>
      <c r="O57" s="52"/>
      <c r="P57" s="49"/>
      <c r="Q57" s="50"/>
      <c r="R57" s="51"/>
      <c r="S57" s="52"/>
      <c r="T57" s="53"/>
      <c r="U57" s="54"/>
      <c r="V57" s="101"/>
      <c r="W57" s="31" t="str">
        <f t="shared" si="3"/>
        <v/>
      </c>
      <c r="X57" s="31" t="str">
        <f t="shared" si="4"/>
        <v/>
      </c>
      <c r="Y57" s="31"/>
      <c r="Z57" s="2" t="str">
        <f t="shared" si="5"/>
        <v/>
      </c>
    </row>
    <row r="58" spans="1:26" ht="12.4" customHeight="1">
      <c r="A58" s="10"/>
      <c r="B58" s="11">
        <v>42</v>
      </c>
      <c r="C58" s="37"/>
      <c r="D58" s="38"/>
      <c r="E58" s="39" t="str">
        <f t="shared" si="8"/>
        <v/>
      </c>
      <c r="F58" s="40" t="str">
        <f t="shared" si="9"/>
        <v/>
      </c>
      <c r="G58" s="55"/>
      <c r="H58" s="87"/>
      <c r="I58" s="88"/>
      <c r="J58" s="89"/>
      <c r="K58" s="57"/>
      <c r="L58" s="58"/>
      <c r="M58" s="59"/>
      <c r="N58" s="60"/>
      <c r="O58" s="57"/>
      <c r="P58" s="58"/>
      <c r="Q58" s="59"/>
      <c r="R58" s="60"/>
      <c r="S58" s="57"/>
      <c r="T58" s="61"/>
      <c r="U58" s="62"/>
      <c r="V58" s="101"/>
      <c r="W58" s="31" t="str">
        <f t="shared" si="3"/>
        <v/>
      </c>
      <c r="X58" s="31" t="str">
        <f t="shared" si="4"/>
        <v/>
      </c>
      <c r="Y58" s="31"/>
      <c r="Z58" s="2" t="str">
        <f t="shared" si="5"/>
        <v/>
      </c>
    </row>
    <row r="59" spans="1:26" ht="12.4" customHeight="1">
      <c r="A59" s="10"/>
      <c r="B59" s="11">
        <v>43</v>
      </c>
      <c r="C59" s="37"/>
      <c r="D59" s="38"/>
      <c r="E59" s="39" t="str">
        <f t="shared" si="8"/>
        <v/>
      </c>
      <c r="F59" s="40" t="str">
        <f t="shared" si="9"/>
        <v/>
      </c>
      <c r="G59" s="55"/>
      <c r="H59" s="87"/>
      <c r="I59" s="88"/>
      <c r="J59" s="89"/>
      <c r="K59" s="57"/>
      <c r="L59" s="58"/>
      <c r="M59" s="59"/>
      <c r="N59" s="60"/>
      <c r="O59" s="57"/>
      <c r="P59" s="58"/>
      <c r="Q59" s="59"/>
      <c r="R59" s="60"/>
      <c r="S59" s="57"/>
      <c r="T59" s="61"/>
      <c r="U59" s="62"/>
      <c r="V59" s="101"/>
      <c r="W59" s="31" t="str">
        <f t="shared" si="3"/>
        <v/>
      </c>
      <c r="X59" s="31" t="str">
        <f t="shared" si="4"/>
        <v/>
      </c>
      <c r="Y59" s="31"/>
      <c r="Z59" s="2" t="str">
        <f t="shared" si="5"/>
        <v/>
      </c>
    </row>
    <row r="60" spans="1:26" ht="12.4" customHeight="1">
      <c r="A60" s="10"/>
      <c r="B60" s="11">
        <v>44</v>
      </c>
      <c r="C60" s="37"/>
      <c r="D60" s="38"/>
      <c r="E60" s="39" t="str">
        <f t="shared" si="8"/>
        <v/>
      </c>
      <c r="F60" s="40" t="str">
        <f t="shared" si="9"/>
        <v/>
      </c>
      <c r="G60" s="55"/>
      <c r="H60" s="87"/>
      <c r="I60" s="88"/>
      <c r="J60" s="89"/>
      <c r="K60" s="57"/>
      <c r="L60" s="58"/>
      <c r="M60" s="59"/>
      <c r="N60" s="60"/>
      <c r="O60" s="57"/>
      <c r="P60" s="58"/>
      <c r="Q60" s="59"/>
      <c r="R60" s="60"/>
      <c r="S60" s="57"/>
      <c r="T60" s="61"/>
      <c r="U60" s="62"/>
      <c r="V60" s="101"/>
      <c r="W60" s="31" t="str">
        <f t="shared" si="3"/>
        <v/>
      </c>
      <c r="X60" s="31" t="str">
        <f t="shared" si="4"/>
        <v/>
      </c>
      <c r="Y60" s="31"/>
      <c r="Z60" s="2" t="str">
        <f t="shared" si="5"/>
        <v/>
      </c>
    </row>
    <row r="61" spans="1:26" ht="12.4" customHeight="1">
      <c r="A61" s="10"/>
      <c r="B61" s="11">
        <v>45</v>
      </c>
      <c r="C61" s="37"/>
      <c r="D61" s="38"/>
      <c r="E61" s="39" t="str">
        <f t="shared" ref="E61:E70" si="10">PHONETIC(C61)</f>
        <v/>
      </c>
      <c r="F61" s="40" t="str">
        <f t="shared" ref="F61:F70" si="11">PHONETIC(D61)</f>
        <v/>
      </c>
      <c r="G61" s="55"/>
      <c r="H61" s="87"/>
      <c r="I61" s="88"/>
      <c r="J61" s="89"/>
      <c r="K61" s="57"/>
      <c r="L61" s="58"/>
      <c r="M61" s="59"/>
      <c r="N61" s="60"/>
      <c r="O61" s="57"/>
      <c r="P61" s="58"/>
      <c r="Q61" s="59"/>
      <c r="R61" s="60"/>
      <c r="S61" s="57"/>
      <c r="T61" s="61"/>
      <c r="U61" s="62"/>
      <c r="V61" s="101"/>
      <c r="W61" s="31" t="str">
        <f t="shared" si="3"/>
        <v/>
      </c>
      <c r="X61" s="31" t="str">
        <f t="shared" si="4"/>
        <v/>
      </c>
      <c r="Y61" s="31"/>
      <c r="Z61" s="2" t="str">
        <f t="shared" si="5"/>
        <v/>
      </c>
    </row>
    <row r="62" spans="1:26" ht="12.4" customHeight="1">
      <c r="A62" s="10"/>
      <c r="B62" s="11">
        <v>46</v>
      </c>
      <c r="C62" s="37"/>
      <c r="D62" s="38"/>
      <c r="E62" s="39" t="str">
        <f t="shared" si="10"/>
        <v/>
      </c>
      <c r="F62" s="40" t="str">
        <f t="shared" si="11"/>
        <v/>
      </c>
      <c r="G62" s="55"/>
      <c r="H62" s="87"/>
      <c r="I62" s="88"/>
      <c r="J62" s="89"/>
      <c r="K62" s="57"/>
      <c r="L62" s="58"/>
      <c r="M62" s="59"/>
      <c r="N62" s="60"/>
      <c r="O62" s="57"/>
      <c r="P62" s="58"/>
      <c r="Q62" s="59"/>
      <c r="R62" s="60"/>
      <c r="S62" s="57"/>
      <c r="T62" s="61"/>
      <c r="U62" s="62"/>
      <c r="V62" s="101"/>
      <c r="W62" s="31" t="str">
        <f t="shared" si="3"/>
        <v/>
      </c>
      <c r="X62" s="31" t="str">
        <f t="shared" si="4"/>
        <v/>
      </c>
      <c r="Y62" s="31"/>
      <c r="Z62" s="2" t="str">
        <f t="shared" si="5"/>
        <v/>
      </c>
    </row>
    <row r="63" spans="1:26" ht="12.4" customHeight="1">
      <c r="A63" s="10"/>
      <c r="B63" s="11">
        <v>47</v>
      </c>
      <c r="C63" s="37"/>
      <c r="D63" s="38"/>
      <c r="E63" s="39" t="str">
        <f t="shared" si="10"/>
        <v/>
      </c>
      <c r="F63" s="40" t="str">
        <f t="shared" si="11"/>
        <v/>
      </c>
      <c r="G63" s="55"/>
      <c r="H63" s="87"/>
      <c r="I63" s="88"/>
      <c r="J63" s="89"/>
      <c r="K63" s="57"/>
      <c r="L63" s="58"/>
      <c r="M63" s="59"/>
      <c r="N63" s="60"/>
      <c r="O63" s="57"/>
      <c r="P63" s="58"/>
      <c r="Q63" s="59"/>
      <c r="R63" s="60"/>
      <c r="S63" s="57"/>
      <c r="T63" s="61"/>
      <c r="U63" s="62"/>
      <c r="V63" s="101"/>
      <c r="W63" s="31" t="str">
        <f t="shared" si="3"/>
        <v/>
      </c>
      <c r="X63" s="31" t="str">
        <f t="shared" si="4"/>
        <v/>
      </c>
      <c r="Y63" s="31"/>
      <c r="Z63" s="2" t="str">
        <f t="shared" si="5"/>
        <v/>
      </c>
    </row>
    <row r="64" spans="1:26" ht="12.4" customHeight="1">
      <c r="A64" s="10"/>
      <c r="B64" s="11">
        <v>48</v>
      </c>
      <c r="C64" s="37"/>
      <c r="D64" s="38"/>
      <c r="E64" s="39" t="str">
        <f t="shared" si="10"/>
        <v/>
      </c>
      <c r="F64" s="40" t="str">
        <f t="shared" si="11"/>
        <v/>
      </c>
      <c r="G64" s="55"/>
      <c r="H64" s="87"/>
      <c r="I64" s="88"/>
      <c r="J64" s="89"/>
      <c r="K64" s="57"/>
      <c r="L64" s="58"/>
      <c r="M64" s="59"/>
      <c r="N64" s="60"/>
      <c r="O64" s="57"/>
      <c r="P64" s="58"/>
      <c r="Q64" s="59"/>
      <c r="R64" s="60"/>
      <c r="S64" s="57"/>
      <c r="T64" s="61"/>
      <c r="U64" s="62"/>
      <c r="V64" s="101"/>
      <c r="W64" s="31" t="str">
        <f t="shared" si="3"/>
        <v/>
      </c>
      <c r="X64" s="31" t="str">
        <f t="shared" si="4"/>
        <v/>
      </c>
      <c r="Y64" s="31"/>
      <c r="Z64" s="2" t="str">
        <f t="shared" si="5"/>
        <v/>
      </c>
    </row>
    <row r="65" spans="1:26" ht="12.4" customHeight="1">
      <c r="A65" s="10"/>
      <c r="B65" s="11">
        <v>49</v>
      </c>
      <c r="C65" s="37"/>
      <c r="D65" s="38"/>
      <c r="E65" s="39" t="str">
        <f t="shared" si="10"/>
        <v/>
      </c>
      <c r="F65" s="40" t="str">
        <f t="shared" si="11"/>
        <v/>
      </c>
      <c r="G65" s="55"/>
      <c r="H65" s="87"/>
      <c r="I65" s="88"/>
      <c r="J65" s="89"/>
      <c r="K65" s="57"/>
      <c r="L65" s="58"/>
      <c r="M65" s="59"/>
      <c r="N65" s="60"/>
      <c r="O65" s="57"/>
      <c r="P65" s="58"/>
      <c r="Q65" s="59"/>
      <c r="R65" s="60"/>
      <c r="S65" s="57"/>
      <c r="T65" s="61"/>
      <c r="U65" s="62"/>
      <c r="V65" s="101"/>
      <c r="W65" s="31" t="str">
        <f t="shared" si="3"/>
        <v/>
      </c>
      <c r="X65" s="31" t="str">
        <f t="shared" si="4"/>
        <v/>
      </c>
      <c r="Y65" s="31"/>
      <c r="Z65" s="2" t="str">
        <f t="shared" si="5"/>
        <v/>
      </c>
    </row>
    <row r="66" spans="1:26" ht="12.4" customHeight="1" thickBot="1">
      <c r="A66" s="12"/>
      <c r="B66" s="7">
        <v>50</v>
      </c>
      <c r="C66" s="41"/>
      <c r="D66" s="42"/>
      <c r="E66" s="43" t="str">
        <f t="shared" si="10"/>
        <v/>
      </c>
      <c r="F66" s="44" t="str">
        <f t="shared" si="11"/>
        <v/>
      </c>
      <c r="G66" s="63"/>
      <c r="H66" s="90"/>
      <c r="I66" s="91"/>
      <c r="J66" s="92"/>
      <c r="K66" s="65"/>
      <c r="L66" s="66"/>
      <c r="M66" s="67"/>
      <c r="N66" s="68"/>
      <c r="O66" s="65"/>
      <c r="P66" s="66"/>
      <c r="Q66" s="67"/>
      <c r="R66" s="68"/>
      <c r="S66" s="65"/>
      <c r="T66" s="69"/>
      <c r="U66" s="70"/>
      <c r="V66" s="101"/>
      <c r="W66" s="31" t="str">
        <f t="shared" si="3"/>
        <v/>
      </c>
      <c r="X66" s="31" t="str">
        <f t="shared" si="4"/>
        <v/>
      </c>
      <c r="Y66" s="31"/>
      <c r="Z66" s="2" t="str">
        <f t="shared" si="5"/>
        <v/>
      </c>
    </row>
    <row r="67" spans="1:26" ht="12.4" customHeight="1">
      <c r="A67" s="17"/>
      <c r="B67" s="6">
        <v>51</v>
      </c>
      <c r="C67" s="45"/>
      <c r="D67" s="46"/>
      <c r="E67" s="35" t="str">
        <f t="shared" si="10"/>
        <v/>
      </c>
      <c r="F67" s="36" t="str">
        <f t="shared" si="11"/>
        <v/>
      </c>
      <c r="G67" s="71"/>
      <c r="H67" s="93"/>
      <c r="I67" s="94"/>
      <c r="J67" s="95"/>
      <c r="K67" s="52"/>
      <c r="L67" s="49"/>
      <c r="M67" s="50"/>
      <c r="N67" s="51"/>
      <c r="O67" s="52"/>
      <c r="P67" s="49"/>
      <c r="Q67" s="50"/>
      <c r="R67" s="51"/>
      <c r="S67" s="52"/>
      <c r="T67" s="53"/>
      <c r="U67" s="54"/>
      <c r="V67" s="101"/>
      <c r="W67" s="31" t="str">
        <f t="shared" si="3"/>
        <v/>
      </c>
      <c r="X67" s="31" t="str">
        <f t="shared" si="4"/>
        <v/>
      </c>
      <c r="Y67" s="31"/>
      <c r="Z67" s="2" t="str">
        <f t="shared" si="5"/>
        <v/>
      </c>
    </row>
    <row r="68" spans="1:26" ht="12.4" customHeight="1">
      <c r="A68" s="10"/>
      <c r="B68" s="11">
        <v>52</v>
      </c>
      <c r="C68" s="37"/>
      <c r="D68" s="38"/>
      <c r="E68" s="39" t="str">
        <f t="shared" si="10"/>
        <v/>
      </c>
      <c r="F68" s="40" t="str">
        <f t="shared" si="11"/>
        <v/>
      </c>
      <c r="G68" s="55"/>
      <c r="H68" s="87"/>
      <c r="I68" s="88"/>
      <c r="J68" s="89"/>
      <c r="K68" s="57"/>
      <c r="L68" s="58"/>
      <c r="M68" s="59"/>
      <c r="N68" s="60"/>
      <c r="O68" s="57"/>
      <c r="P68" s="58"/>
      <c r="Q68" s="59"/>
      <c r="R68" s="60"/>
      <c r="S68" s="57"/>
      <c r="T68" s="61"/>
      <c r="U68" s="62"/>
      <c r="V68" s="101"/>
      <c r="W68" s="31" t="str">
        <f t="shared" si="3"/>
        <v/>
      </c>
      <c r="X68" s="31" t="str">
        <f t="shared" si="4"/>
        <v/>
      </c>
      <c r="Y68" s="31"/>
      <c r="Z68" s="2" t="str">
        <f t="shared" si="5"/>
        <v/>
      </c>
    </row>
    <row r="69" spans="1:26" ht="12.4" customHeight="1">
      <c r="A69" s="10"/>
      <c r="B69" s="11">
        <v>53</v>
      </c>
      <c r="C69" s="37"/>
      <c r="D69" s="38"/>
      <c r="E69" s="39" t="str">
        <f t="shared" si="10"/>
        <v/>
      </c>
      <c r="F69" s="40" t="str">
        <f t="shared" si="11"/>
        <v/>
      </c>
      <c r="G69" s="55"/>
      <c r="H69" s="87"/>
      <c r="I69" s="88"/>
      <c r="J69" s="89"/>
      <c r="K69" s="57"/>
      <c r="L69" s="58"/>
      <c r="M69" s="59"/>
      <c r="N69" s="60"/>
      <c r="O69" s="57"/>
      <c r="P69" s="58"/>
      <c r="Q69" s="59"/>
      <c r="R69" s="60"/>
      <c r="S69" s="57"/>
      <c r="T69" s="61"/>
      <c r="U69" s="62"/>
      <c r="V69" s="101"/>
      <c r="W69" s="31" t="str">
        <f t="shared" si="3"/>
        <v/>
      </c>
      <c r="X69" s="31" t="str">
        <f t="shared" si="4"/>
        <v/>
      </c>
      <c r="Y69" s="31"/>
      <c r="Z69" s="2" t="str">
        <f t="shared" si="5"/>
        <v/>
      </c>
    </row>
    <row r="70" spans="1:26" ht="12.4" customHeight="1">
      <c r="A70" s="10"/>
      <c r="B70" s="11">
        <v>54</v>
      </c>
      <c r="C70" s="37"/>
      <c r="D70" s="38"/>
      <c r="E70" s="39" t="str">
        <f t="shared" si="10"/>
        <v/>
      </c>
      <c r="F70" s="40" t="str">
        <f t="shared" si="11"/>
        <v/>
      </c>
      <c r="G70" s="55"/>
      <c r="H70" s="87"/>
      <c r="I70" s="88"/>
      <c r="J70" s="89"/>
      <c r="K70" s="57"/>
      <c r="L70" s="58"/>
      <c r="M70" s="59"/>
      <c r="N70" s="60"/>
      <c r="O70" s="57"/>
      <c r="P70" s="58"/>
      <c r="Q70" s="59"/>
      <c r="R70" s="60"/>
      <c r="S70" s="57"/>
      <c r="T70" s="61"/>
      <c r="U70" s="62"/>
      <c r="V70" s="101"/>
      <c r="W70" s="31" t="str">
        <f t="shared" si="3"/>
        <v/>
      </c>
      <c r="X70" s="31" t="str">
        <f t="shared" si="4"/>
        <v/>
      </c>
      <c r="Y70" s="31"/>
      <c r="Z70" s="2" t="str">
        <f t="shared" si="5"/>
        <v/>
      </c>
    </row>
    <row r="71" spans="1:26" ht="12.4" customHeight="1">
      <c r="A71" s="10"/>
      <c r="B71" s="11">
        <v>55</v>
      </c>
      <c r="C71" s="37"/>
      <c r="D71" s="38"/>
      <c r="E71" s="39" t="str">
        <f t="shared" ref="E71:E76" si="12">PHONETIC(C71)</f>
        <v/>
      </c>
      <c r="F71" s="40" t="str">
        <f t="shared" ref="F71:F76" si="13">PHONETIC(D71)</f>
        <v/>
      </c>
      <c r="G71" s="55"/>
      <c r="H71" s="87"/>
      <c r="I71" s="88"/>
      <c r="J71" s="89"/>
      <c r="K71" s="57"/>
      <c r="L71" s="58"/>
      <c r="M71" s="59"/>
      <c r="N71" s="60"/>
      <c r="O71" s="57"/>
      <c r="P71" s="58"/>
      <c r="Q71" s="59"/>
      <c r="R71" s="60"/>
      <c r="S71" s="57"/>
      <c r="T71" s="61"/>
      <c r="U71" s="62"/>
      <c r="V71" s="101"/>
      <c r="W71" s="31" t="str">
        <f t="shared" si="3"/>
        <v/>
      </c>
      <c r="X71" s="31" t="str">
        <f t="shared" si="4"/>
        <v/>
      </c>
      <c r="Y71" s="31"/>
      <c r="Z71" s="2" t="str">
        <f t="shared" si="5"/>
        <v/>
      </c>
    </row>
    <row r="72" spans="1:26" ht="12.4" customHeight="1">
      <c r="A72" s="10"/>
      <c r="B72" s="11">
        <v>56</v>
      </c>
      <c r="C72" s="37"/>
      <c r="D72" s="38"/>
      <c r="E72" s="39" t="str">
        <f t="shared" si="12"/>
        <v/>
      </c>
      <c r="F72" s="40" t="str">
        <f t="shared" si="13"/>
        <v/>
      </c>
      <c r="G72" s="55"/>
      <c r="H72" s="87"/>
      <c r="I72" s="88"/>
      <c r="J72" s="89"/>
      <c r="K72" s="57"/>
      <c r="L72" s="58"/>
      <c r="M72" s="59"/>
      <c r="N72" s="60"/>
      <c r="O72" s="57"/>
      <c r="P72" s="58"/>
      <c r="Q72" s="59"/>
      <c r="R72" s="60"/>
      <c r="S72" s="57"/>
      <c r="T72" s="61"/>
      <c r="U72" s="62"/>
      <c r="V72" s="101"/>
      <c r="W72" s="31" t="str">
        <f t="shared" si="3"/>
        <v/>
      </c>
      <c r="X72" s="31" t="str">
        <f t="shared" si="4"/>
        <v/>
      </c>
      <c r="Y72" s="31"/>
      <c r="Z72" s="2" t="str">
        <f t="shared" si="5"/>
        <v/>
      </c>
    </row>
    <row r="73" spans="1:26" ht="12.4" customHeight="1">
      <c r="A73" s="10"/>
      <c r="B73" s="11">
        <v>57</v>
      </c>
      <c r="C73" s="37"/>
      <c r="D73" s="38"/>
      <c r="E73" s="39" t="str">
        <f t="shared" si="12"/>
        <v/>
      </c>
      <c r="F73" s="40" t="str">
        <f t="shared" si="13"/>
        <v/>
      </c>
      <c r="G73" s="55"/>
      <c r="H73" s="87"/>
      <c r="I73" s="88"/>
      <c r="J73" s="89"/>
      <c r="K73" s="57"/>
      <c r="L73" s="58"/>
      <c r="M73" s="59"/>
      <c r="N73" s="60"/>
      <c r="O73" s="57"/>
      <c r="P73" s="58"/>
      <c r="Q73" s="59"/>
      <c r="R73" s="60"/>
      <c r="S73" s="57"/>
      <c r="T73" s="61"/>
      <c r="U73" s="62"/>
      <c r="V73" s="101"/>
      <c r="W73" s="31" t="str">
        <f t="shared" si="3"/>
        <v/>
      </c>
      <c r="X73" s="31" t="str">
        <f t="shared" si="4"/>
        <v/>
      </c>
      <c r="Y73" s="31"/>
      <c r="Z73" s="2" t="str">
        <f t="shared" si="5"/>
        <v/>
      </c>
    </row>
    <row r="74" spans="1:26" ht="12.4" customHeight="1">
      <c r="A74" s="10"/>
      <c r="B74" s="11">
        <v>58</v>
      </c>
      <c r="C74" s="37"/>
      <c r="D74" s="38"/>
      <c r="E74" s="39" t="str">
        <f t="shared" si="12"/>
        <v/>
      </c>
      <c r="F74" s="40" t="str">
        <f t="shared" si="13"/>
        <v/>
      </c>
      <c r="G74" s="55"/>
      <c r="H74" s="87"/>
      <c r="I74" s="88"/>
      <c r="J74" s="89"/>
      <c r="K74" s="57"/>
      <c r="L74" s="58"/>
      <c r="M74" s="59"/>
      <c r="N74" s="60"/>
      <c r="O74" s="57"/>
      <c r="P74" s="58"/>
      <c r="Q74" s="59"/>
      <c r="R74" s="60"/>
      <c r="S74" s="57"/>
      <c r="T74" s="61"/>
      <c r="U74" s="62"/>
      <c r="V74" s="101"/>
      <c r="W74" s="31" t="str">
        <f t="shared" si="3"/>
        <v/>
      </c>
      <c r="X74" s="31" t="str">
        <f t="shared" si="4"/>
        <v/>
      </c>
      <c r="Y74" s="31"/>
      <c r="Z74" s="2" t="str">
        <f t="shared" si="5"/>
        <v/>
      </c>
    </row>
    <row r="75" spans="1:26" ht="12.4" customHeight="1">
      <c r="A75" s="10"/>
      <c r="B75" s="11">
        <v>59</v>
      </c>
      <c r="C75" s="37"/>
      <c r="D75" s="38"/>
      <c r="E75" s="39" t="str">
        <f t="shared" si="12"/>
        <v/>
      </c>
      <c r="F75" s="40" t="str">
        <f t="shared" si="13"/>
        <v/>
      </c>
      <c r="G75" s="55"/>
      <c r="H75" s="87"/>
      <c r="I75" s="88"/>
      <c r="J75" s="89"/>
      <c r="K75" s="57"/>
      <c r="L75" s="58"/>
      <c r="M75" s="59"/>
      <c r="N75" s="60"/>
      <c r="O75" s="57"/>
      <c r="P75" s="58"/>
      <c r="Q75" s="59"/>
      <c r="R75" s="60"/>
      <c r="S75" s="57"/>
      <c r="T75" s="61"/>
      <c r="U75" s="62"/>
      <c r="V75" s="101"/>
      <c r="W75" s="31" t="str">
        <f t="shared" si="3"/>
        <v/>
      </c>
      <c r="X75" s="31" t="str">
        <f t="shared" si="4"/>
        <v/>
      </c>
      <c r="Y75" s="31"/>
      <c r="Z75" s="2" t="str">
        <f t="shared" si="5"/>
        <v/>
      </c>
    </row>
    <row r="76" spans="1:26" ht="12.4" customHeight="1" thickBot="1">
      <c r="A76" s="12"/>
      <c r="B76" s="7">
        <v>60</v>
      </c>
      <c r="C76" s="41"/>
      <c r="D76" s="42"/>
      <c r="E76" s="43" t="str">
        <f t="shared" si="12"/>
        <v/>
      </c>
      <c r="F76" s="44" t="str">
        <f t="shared" si="13"/>
        <v/>
      </c>
      <c r="G76" s="63"/>
      <c r="H76" s="90"/>
      <c r="I76" s="91"/>
      <c r="J76" s="92"/>
      <c r="K76" s="65"/>
      <c r="L76" s="66"/>
      <c r="M76" s="67"/>
      <c r="N76" s="68"/>
      <c r="O76" s="65"/>
      <c r="P76" s="66"/>
      <c r="Q76" s="67"/>
      <c r="R76" s="68"/>
      <c r="S76" s="65"/>
      <c r="T76" s="69"/>
      <c r="U76" s="70"/>
      <c r="V76" s="101"/>
      <c r="W76" s="31" t="str">
        <f t="shared" si="3"/>
        <v/>
      </c>
      <c r="X76" s="31" t="str">
        <f t="shared" si="4"/>
        <v/>
      </c>
      <c r="Y76" s="31"/>
      <c r="Z76" s="2" t="str">
        <f t="shared" si="5"/>
        <v/>
      </c>
    </row>
    <row r="77" spans="1:26" ht="23.25" customHeight="1">
      <c r="B77" s="13"/>
    </row>
    <row r="78" spans="1:26" ht="23.25" customHeight="1"/>
    <row r="79" spans="1:26" ht="23.25" customHeight="1"/>
    <row r="80" spans="1:26" ht="23.25" customHeight="1"/>
    <row r="81" ht="23.25" customHeight="1"/>
    <row r="82" ht="23.25" customHeight="1"/>
    <row r="83" ht="23.25" customHeight="1"/>
    <row r="84" ht="23.25" customHeight="1"/>
    <row r="85" ht="23.25" customHeight="1"/>
    <row r="86" ht="23.25" customHeight="1"/>
    <row r="87" ht="23.25" customHeight="1"/>
    <row r="88" ht="23.25" customHeight="1"/>
    <row r="89" ht="23.25" customHeight="1"/>
    <row r="90" ht="12.75" customHeight="1"/>
    <row r="91" ht="20.25" customHeight="1"/>
    <row r="92" ht="20.25" customHeight="1"/>
    <row r="93" ht="23.25" customHeight="1"/>
    <row r="94" ht="23.25" customHeight="1"/>
    <row r="95" ht="23.25" customHeight="1"/>
    <row r="96" ht="23.25" customHeight="1"/>
    <row r="97" ht="23.25" customHeight="1"/>
    <row r="98" ht="23.25" customHeight="1"/>
    <row r="99" ht="23.25" customHeight="1"/>
    <row r="100" ht="23.25" customHeight="1"/>
    <row r="101" ht="23.25" customHeight="1"/>
    <row r="102" ht="23.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12.75" customHeight="1"/>
    <row r="115" ht="20.25" customHeight="1"/>
    <row r="116" ht="20.25" customHeight="1"/>
    <row r="117" ht="23.25" customHeight="1"/>
    <row r="118" ht="23.25" customHeight="1"/>
    <row r="119" ht="23.25" customHeight="1"/>
    <row r="120" ht="23.25" customHeight="1"/>
    <row r="121" ht="23.25" customHeight="1"/>
    <row r="122" ht="23.25" customHeight="1"/>
    <row r="123" ht="23.25" customHeight="1"/>
    <row r="124" ht="23.25" customHeight="1"/>
    <row r="125" ht="23.25" customHeight="1"/>
    <row r="126" ht="23.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sheetData>
  <sheetProtection selectLockedCells="1"/>
  <dataConsolidate/>
  <mergeCells count="44">
    <mergeCell ref="S15:U15"/>
    <mergeCell ref="F14:F16"/>
    <mergeCell ref="G14:G16"/>
    <mergeCell ref="K14:U14"/>
    <mergeCell ref="P15:R15"/>
    <mergeCell ref="O15:O16"/>
    <mergeCell ref="L15:N15"/>
    <mergeCell ref="K15:K16"/>
    <mergeCell ref="H14:J15"/>
    <mergeCell ref="J10:K10"/>
    <mergeCell ref="A14:B14"/>
    <mergeCell ref="C14:D14"/>
    <mergeCell ref="A15:A16"/>
    <mergeCell ref="B15:B16"/>
    <mergeCell ref="C15:C16"/>
    <mergeCell ref="D15:D16"/>
    <mergeCell ref="E14:E16"/>
    <mergeCell ref="O10:P10"/>
    <mergeCell ref="L10:N10"/>
    <mergeCell ref="R3:U3"/>
    <mergeCell ref="R4:U4"/>
    <mergeCell ref="B12:T12"/>
    <mergeCell ref="O7:P7"/>
    <mergeCell ref="O6:P6"/>
    <mergeCell ref="O9:P9"/>
    <mergeCell ref="E4:F4"/>
    <mergeCell ref="O8:P8"/>
    <mergeCell ref="L8:N8"/>
    <mergeCell ref="J7:K7"/>
    <mergeCell ref="L7:N7"/>
    <mergeCell ref="G4:N4"/>
    <mergeCell ref="A3:B4"/>
    <mergeCell ref="O3:Q3"/>
    <mergeCell ref="O4:Q4"/>
    <mergeCell ref="A1:C1"/>
    <mergeCell ref="J6:K6"/>
    <mergeCell ref="J9:K9"/>
    <mergeCell ref="L6:N6"/>
    <mergeCell ref="L9:N9"/>
    <mergeCell ref="G3:N3"/>
    <mergeCell ref="C3:D3"/>
    <mergeCell ref="C4:D4"/>
    <mergeCell ref="E3:F3"/>
    <mergeCell ref="J8:K8"/>
  </mergeCells>
  <phoneticPr fontId="3"/>
  <conditionalFormatting sqref="K17:K76">
    <cfRule type="expression" dxfId="23" priority="7">
      <formula>K17=""</formula>
    </cfRule>
    <cfRule type="expression" dxfId="22" priority="8">
      <formula>AND(IF(LEFT($G17,1)="小",1),EXACT(LEFT(K17,1),"小")=FALSE)</formula>
    </cfRule>
    <cfRule type="expression" dxfId="21" priority="9">
      <formula>AND(IF(LEFT($G17,1)="中",1),EXACT(LEFT(K17,1),"中")=FALSE)</formula>
    </cfRule>
    <cfRule type="expression" dxfId="20" priority="10">
      <formula>AND(EXACT(LEFT(K17,3),"一39"),Z17&gt;=40)</formula>
    </cfRule>
    <cfRule type="expression" dxfId="19" priority="11">
      <formula>AND(EXACT(LEFT(K17,3),"一40"),(Z17&lt;40))</formula>
    </cfRule>
    <cfRule type="expression" dxfId="18" priority="12">
      <formula>AND(IF(LEFT($G17,1)="",1),OR(EXACT(LEFT(K17,2),"一_"),EXACT(LEFT(K17,2),"一男"),EXACT(LEFT(K17,3),"一39"),EXACT(LEFT(K17,3),"一40"))=FALSE)</formula>
    </cfRule>
  </conditionalFormatting>
  <conditionalFormatting sqref="O17:O76">
    <cfRule type="expression" dxfId="17" priority="1">
      <formula>O17=""</formula>
    </cfRule>
    <cfRule type="expression" dxfId="16" priority="2">
      <formula>AND(IF(LEFT($G17,1)="小",1),EXACT(LEFT(O17,1),"小")=FALSE)</formula>
    </cfRule>
    <cfRule type="expression" dxfId="15" priority="3">
      <formula>AND(IF(LEFT($G17,1)="中",1),EXACT(LEFT(O17,1),"中")=FALSE)</formula>
    </cfRule>
    <cfRule type="expression" dxfId="14" priority="4">
      <formula>AND(EXACT(LEFT(O17,3),"一39"),Z17&gt;=40)</formula>
    </cfRule>
    <cfRule type="expression" dxfId="13" priority="5">
      <formula>AND(EXACT(LEFT(O17,3),"一40"),(Z17&lt;40))</formula>
    </cfRule>
    <cfRule type="expression" dxfId="12" priority="6">
      <formula>AND(IF(LEFT($G17,1)="",1),OR(EXACT(LEFT(O17,2),"一_"),EXACT(LEFT(O17,2),"一男"),EXACT(LEFT(O17,3),"一39"),EXACT(LEFT(O17,3),"一40"))=FALSE)</formula>
    </cfRule>
  </conditionalFormatting>
  <dataValidations count="6">
    <dataValidation type="list" allowBlank="1" showInputMessage="1" showErrorMessage="1" sqref="T17:T76" xr:uid="{00000000-0002-0000-0000-000002000000}">
      <formula1>$AE$16:$AE$19</formula1>
    </dataValidation>
    <dataValidation type="list" allowBlank="1" showInputMessage="1" showErrorMessage="1" sqref="U17:U76" xr:uid="{00000000-0002-0000-0000-000003000000}">
      <formula1>$AE$22:$AE$28</formula1>
    </dataValidation>
    <dataValidation imeMode="on" allowBlank="1" showInputMessage="1" showErrorMessage="1" sqref="C3:D4 E4:N4 S17:S76 C17:D76" xr:uid="{00000000-0002-0000-0000-000004000000}"/>
    <dataValidation type="list" allowBlank="1" showInputMessage="1" showErrorMessage="1" sqref="G17:G76" xr:uid="{00000000-0002-0000-0000-000001000000}">
      <formula1>$AA$16:$AA$22</formula1>
    </dataValidation>
    <dataValidation type="list" allowBlank="1" showInputMessage="1" showErrorMessage="1" sqref="K17:K76 O17:O76" xr:uid="{00000000-0002-0000-0000-000000000000}">
      <formula1>$AB$16:$AB$39</formula1>
    </dataValidation>
    <dataValidation allowBlank="1" showInputMessage="1" showErrorMessage="1" sqref="V1:V1048576" xr:uid="{4585EA59-2989-47CE-8748-B35718DBC29C}"/>
  </dataValidations>
  <printOptions horizontalCentered="1"/>
  <pageMargins left="0.39370078740157483" right="0.39370078740157483" top="0.59055118110236227" bottom="0.39370078740157483" header="0.31496062992125984" footer="0.31496062992125984"/>
  <pageSetup paperSize="9" scale="94" orientation="landscape" horizontalDpi="4294967293" verticalDpi="1200" r:id="rId1"/>
  <rowBreaks count="1" manualBreakCount="1">
    <brk id="36" max="2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36"/>
  <sheetViews>
    <sheetView view="pageBreakPreview" zoomScaleNormal="100" zoomScaleSheetLayoutView="100" workbookViewId="0">
      <selection activeCell="C3" sqref="C3:D3"/>
    </sheetView>
  </sheetViews>
  <sheetFormatPr defaultColWidth="9" defaultRowHeight="12"/>
  <cols>
    <col min="1" max="1" width="6.1328125" style="2" customWidth="1"/>
    <col min="2" max="2" width="4.265625" style="2" customWidth="1"/>
    <col min="3" max="6" width="10.1328125" style="2" customWidth="1"/>
    <col min="7" max="7" width="6" style="2" customWidth="1"/>
    <col min="8" max="8" width="5.3984375" style="2" customWidth="1"/>
    <col min="9" max="10" width="4" style="2" customWidth="1"/>
    <col min="11" max="11" width="9.73046875" style="2" customWidth="1"/>
    <col min="12" max="14" width="4.1328125" style="2" customWidth="1"/>
    <col min="15" max="15" width="9.73046875" style="2" customWidth="1"/>
    <col min="16" max="18" width="4.1328125" style="2" customWidth="1"/>
    <col min="19" max="19" width="15" style="2" customWidth="1"/>
    <col min="20" max="20" width="8.265625" style="2" customWidth="1"/>
    <col min="21" max="25" width="4.1328125" style="2" customWidth="1"/>
    <col min="26" max="26" width="9.46484375" style="2" bestFit="1" customWidth="1"/>
    <col min="27" max="16384" width="9" style="2"/>
  </cols>
  <sheetData>
    <row r="1" spans="1:26" ht="22.5" customHeight="1">
      <c r="A1" s="121">
        <v>30</v>
      </c>
      <c r="B1" s="121"/>
      <c r="C1" s="121"/>
      <c r="D1" s="1" t="s">
        <v>100</v>
      </c>
      <c r="O1" s="1"/>
      <c r="P1" s="1"/>
      <c r="Q1" s="1"/>
      <c r="R1" s="3" t="s">
        <v>0</v>
      </c>
      <c r="S1" s="23" t="s">
        <v>21</v>
      </c>
      <c r="T1" s="1" t="s">
        <v>1</v>
      </c>
      <c r="U1" s="4"/>
      <c r="V1" s="4"/>
      <c r="W1" s="4"/>
      <c r="X1" s="4"/>
      <c r="Y1" s="4"/>
    </row>
    <row r="2" spans="1:26" ht="7.5" customHeight="1">
      <c r="A2" s="5"/>
      <c r="B2" s="5"/>
      <c r="C2" s="5"/>
      <c r="D2" s="1"/>
      <c r="O2" s="1"/>
      <c r="P2" s="1"/>
      <c r="Q2" s="1"/>
      <c r="R2" s="1"/>
    </row>
    <row r="3" spans="1:26" ht="24" customHeight="1">
      <c r="A3" s="143" t="s">
        <v>20</v>
      </c>
      <c r="B3" s="144"/>
      <c r="C3" s="126" t="str">
        <f>IF(男子!C3="","",男子!C3)</f>
        <v/>
      </c>
      <c r="D3" s="126"/>
      <c r="E3" s="124" t="s">
        <v>10</v>
      </c>
      <c r="F3" s="124"/>
      <c r="G3" s="124" t="s">
        <v>69</v>
      </c>
      <c r="H3" s="124"/>
      <c r="I3" s="124"/>
      <c r="J3" s="124"/>
      <c r="K3" s="124"/>
      <c r="L3" s="124"/>
      <c r="M3" s="124"/>
      <c r="N3" s="124"/>
      <c r="O3" s="134" t="s">
        <v>12</v>
      </c>
      <c r="P3" s="135"/>
      <c r="Q3" s="136"/>
      <c r="R3" s="134" t="s">
        <v>13</v>
      </c>
      <c r="S3" s="135"/>
      <c r="T3" s="135"/>
      <c r="U3" s="136"/>
      <c r="V3" s="30"/>
      <c r="W3" s="30"/>
      <c r="X3" s="30"/>
      <c r="Y3" s="30"/>
      <c r="Z3" s="2" t="s">
        <v>67</v>
      </c>
    </row>
    <row r="4" spans="1:26" ht="24" customHeight="1">
      <c r="A4" s="144"/>
      <c r="B4" s="144"/>
      <c r="C4" s="127" t="str">
        <f>IF(男子!C4="","",男子!C4)</f>
        <v/>
      </c>
      <c r="D4" s="127"/>
      <c r="E4" s="139" t="str">
        <f>IF(男子!E4="","",男子!E4)</f>
        <v/>
      </c>
      <c r="F4" s="139"/>
      <c r="G4" s="139" t="str">
        <f>IF(男子!G4="","",男子!G4)</f>
        <v/>
      </c>
      <c r="H4" s="139"/>
      <c r="I4" s="139" t="str">
        <f>IF(男子!I4="","",男子!I4)</f>
        <v/>
      </c>
      <c r="J4" s="139"/>
      <c r="K4" s="139" t="str">
        <f>IF(男子!K4="","",男子!K4)</f>
        <v/>
      </c>
      <c r="L4" s="139"/>
      <c r="M4" s="139" t="str">
        <f>IF(男子!M4="","",男子!M4)</f>
        <v/>
      </c>
      <c r="N4" s="139"/>
      <c r="O4" s="118" t="str">
        <f>IF(男子!O4="","",男子!O4)</f>
        <v/>
      </c>
      <c r="P4" s="119"/>
      <c r="Q4" s="120"/>
      <c r="R4" s="118" t="str">
        <f>IF(男子!R4="","",男子!R4)</f>
        <v/>
      </c>
      <c r="S4" s="119"/>
      <c r="T4" s="119" t="str">
        <f>IF(男子!T4="","",男子!T4)</f>
        <v/>
      </c>
      <c r="U4" s="120"/>
      <c r="V4" s="100"/>
      <c r="W4" s="100"/>
      <c r="X4" s="100"/>
      <c r="Y4" s="100"/>
      <c r="Z4" s="99">
        <v>45927</v>
      </c>
    </row>
    <row r="5" spans="1:26" ht="7.5" customHeight="1">
      <c r="A5" s="20"/>
      <c r="B5" s="20"/>
      <c r="C5" s="21"/>
      <c r="D5" s="21"/>
      <c r="E5" s="21"/>
      <c r="F5" s="19"/>
      <c r="G5" s="19"/>
      <c r="H5" s="19"/>
      <c r="I5" s="19"/>
      <c r="J5" s="21"/>
      <c r="K5" s="21"/>
      <c r="L5" s="21"/>
      <c r="M5" s="21"/>
      <c r="N5" s="21"/>
      <c r="O5" s="21"/>
      <c r="P5" s="21"/>
      <c r="Q5" s="19"/>
      <c r="R5" s="19"/>
      <c r="S5" s="21"/>
      <c r="T5" s="19"/>
      <c r="U5" s="18"/>
      <c r="V5" s="18"/>
      <c r="W5" s="18"/>
      <c r="X5" s="18"/>
      <c r="Y5" s="18"/>
    </row>
    <row r="6" spans="1:26" ht="15" customHeight="1">
      <c r="B6" s="97"/>
      <c r="C6" s="96"/>
      <c r="D6" s="25" t="s">
        <v>96</v>
      </c>
      <c r="E6" s="25" t="s">
        <v>16</v>
      </c>
      <c r="F6" s="15" t="s">
        <v>17</v>
      </c>
      <c r="G6" s="14"/>
      <c r="H6" s="14"/>
      <c r="I6" s="14"/>
      <c r="J6" s="122" t="s">
        <v>18</v>
      </c>
      <c r="K6" s="122"/>
      <c r="L6" s="124" t="s">
        <v>16</v>
      </c>
      <c r="M6" s="124"/>
      <c r="N6" s="124"/>
      <c r="O6" s="124" t="s">
        <v>17</v>
      </c>
      <c r="P6" s="124"/>
      <c r="Q6" s="1"/>
      <c r="R6" s="1"/>
      <c r="S6" s="15" t="s">
        <v>19</v>
      </c>
    </row>
    <row r="7" spans="1:26" ht="15" customHeight="1">
      <c r="B7" s="98"/>
      <c r="C7" s="80" t="s">
        <v>95</v>
      </c>
      <c r="D7" s="76" t="str">
        <f>IF(C17="","",W14)</f>
        <v/>
      </c>
      <c r="E7" s="76">
        <v>300</v>
      </c>
      <c r="F7" s="24" t="str">
        <f>IF(C$17="","",IF(D7&gt;0,D7*E7,""))</f>
        <v/>
      </c>
      <c r="G7" s="14"/>
      <c r="H7" s="14"/>
      <c r="I7" s="14" t="str">
        <f>IF(C17="","",IF(LEFT($G$17,1)="小","✓",""))</f>
        <v/>
      </c>
      <c r="J7" s="128" t="str">
        <f>IF(I7="✓",$Y$20,"")</f>
        <v/>
      </c>
      <c r="K7" s="129"/>
      <c r="L7" s="140">
        <v>500</v>
      </c>
      <c r="M7" s="141"/>
      <c r="N7" s="142"/>
      <c r="O7" s="138" t="str">
        <f>IF(OR(J7="",L7=""),"",IFERROR(J7*L7,""))</f>
        <v/>
      </c>
      <c r="P7" s="138"/>
      <c r="Q7" s="1"/>
      <c r="R7" s="1"/>
      <c r="S7" s="22">
        <f>IF(F7="",0,F7)+IF(O7="",0,O7)</f>
        <v>0</v>
      </c>
    </row>
    <row r="8" spans="1:26" ht="15" customHeight="1">
      <c r="B8" s="98"/>
      <c r="C8" s="80" t="s">
        <v>45</v>
      </c>
      <c r="D8" s="76" t="str">
        <f>IF(C17="","",W15)</f>
        <v/>
      </c>
      <c r="E8" s="76">
        <v>400</v>
      </c>
      <c r="F8" s="24" t="str">
        <f t="shared" ref="F8:F9" si="0">IF(C$17="","",IF(D8&gt;0,D8*E8,""))</f>
        <v/>
      </c>
      <c r="G8" s="14"/>
      <c r="H8" s="14"/>
      <c r="I8" s="14" t="str">
        <f>IF(C17="","",IF(LEFT($G$17,1)="中","✓",""))</f>
        <v/>
      </c>
      <c r="J8" s="128" t="str">
        <f t="shared" ref="J8:J9" si="1">IF(I8="✓",$Y$20,"")</f>
        <v/>
      </c>
      <c r="K8" s="129"/>
      <c r="L8" s="140">
        <v>1000</v>
      </c>
      <c r="M8" s="141"/>
      <c r="N8" s="142"/>
      <c r="O8" s="138" t="str">
        <f>IF(OR(J8="",L8=""),"",IFERROR(J8*L8,""))</f>
        <v/>
      </c>
      <c r="P8" s="138"/>
      <c r="Q8" s="1"/>
      <c r="R8" s="1"/>
      <c r="S8" s="22">
        <f>IF(F8="",0,F8)+IF(O8="",0,O8)</f>
        <v>0</v>
      </c>
    </row>
    <row r="9" spans="1:26" ht="15" customHeight="1">
      <c r="B9" s="98"/>
      <c r="C9" s="80" t="s">
        <v>46</v>
      </c>
      <c r="D9" s="76" t="str">
        <f>IF(C17="","",W16)</f>
        <v/>
      </c>
      <c r="E9" s="76">
        <v>700</v>
      </c>
      <c r="F9" s="24" t="str">
        <f t="shared" si="0"/>
        <v/>
      </c>
      <c r="G9" s="14"/>
      <c r="H9" s="14"/>
      <c r="I9" s="14" t="str">
        <f>IF(C17="","",IF(LEFT($G$17,1)="","✓",""))</f>
        <v/>
      </c>
      <c r="J9" s="183" t="str">
        <f t="shared" si="1"/>
        <v/>
      </c>
      <c r="K9" s="183"/>
      <c r="L9" s="184"/>
      <c r="M9" s="184"/>
      <c r="N9" s="184"/>
      <c r="O9" s="184" t="str">
        <f>IF(OR(J9="",L9=""),"",IFERROR(J9*L9,""))</f>
        <v/>
      </c>
      <c r="P9" s="184"/>
      <c r="Q9" s="1"/>
      <c r="R9" s="1"/>
      <c r="S9" s="22">
        <f>IF(F9="",0,F9)</f>
        <v>0</v>
      </c>
    </row>
    <row r="10" spans="1:26" ht="15" customHeight="1">
      <c r="A10" s="73"/>
      <c r="B10" s="73"/>
      <c r="C10" s="74"/>
      <c r="D10" s="75"/>
      <c r="E10" s="77"/>
      <c r="G10" s="14"/>
      <c r="H10" s="14"/>
      <c r="I10" s="14"/>
      <c r="J10" s="74"/>
      <c r="K10" s="74"/>
      <c r="L10" s="77"/>
      <c r="M10" s="77"/>
      <c r="N10" s="77"/>
      <c r="O10" s="77"/>
      <c r="P10" s="77"/>
      <c r="Q10" s="1"/>
      <c r="R10" s="1"/>
      <c r="S10" s="78"/>
    </row>
    <row r="11" spans="1:26" ht="7.5" customHeight="1">
      <c r="A11" s="5"/>
      <c r="B11" s="32"/>
      <c r="C11" s="32"/>
      <c r="D11" s="32"/>
      <c r="E11" s="32"/>
      <c r="F11" s="32"/>
      <c r="G11" s="32"/>
      <c r="H11" s="32"/>
      <c r="I11" s="32"/>
      <c r="J11" s="32"/>
      <c r="K11" s="32"/>
      <c r="L11" s="32"/>
      <c r="M11" s="32"/>
      <c r="N11" s="32"/>
      <c r="O11" s="32"/>
      <c r="P11" s="32"/>
      <c r="Q11" s="32"/>
      <c r="R11" s="32"/>
      <c r="S11" s="32"/>
      <c r="T11" s="32"/>
      <c r="U11" s="32"/>
      <c r="V11" s="32"/>
      <c r="W11" s="32"/>
      <c r="X11" s="32"/>
      <c r="Y11" s="32"/>
    </row>
    <row r="12" spans="1:26" ht="78.75" customHeight="1">
      <c r="A12" s="5"/>
      <c r="B12" s="137" t="s">
        <v>132</v>
      </c>
      <c r="C12" s="137"/>
      <c r="D12" s="137"/>
      <c r="E12" s="137"/>
      <c r="F12" s="137"/>
      <c r="G12" s="137"/>
      <c r="H12" s="137"/>
      <c r="I12" s="137"/>
      <c r="J12" s="137"/>
      <c r="K12" s="137"/>
      <c r="L12" s="137"/>
      <c r="M12" s="137"/>
      <c r="N12" s="137"/>
      <c r="O12" s="137"/>
      <c r="P12" s="137"/>
      <c r="Q12" s="137"/>
      <c r="R12" s="137"/>
      <c r="S12" s="137"/>
      <c r="T12" s="137"/>
      <c r="U12" s="32"/>
      <c r="V12" s="32"/>
      <c r="W12" s="32"/>
      <c r="X12" s="32"/>
      <c r="Y12" s="32"/>
    </row>
    <row r="13" spans="1:26" ht="7.5" customHeight="1" thickBot="1">
      <c r="A13" s="5"/>
      <c r="B13" s="16"/>
      <c r="C13" s="5"/>
      <c r="D13" s="1"/>
      <c r="P13" s="1"/>
      <c r="Q13" s="1"/>
      <c r="R13" s="1"/>
    </row>
    <row r="14" spans="1:26" ht="15" customHeight="1">
      <c r="A14" s="145" t="s">
        <v>38</v>
      </c>
      <c r="B14" s="146"/>
      <c r="C14" s="147" t="str">
        <f>IF(C4="",IF(C3=""," ",C3),C4)</f>
        <v xml:space="preserve"> </v>
      </c>
      <c r="D14" s="148"/>
      <c r="E14" s="157" t="s">
        <v>5</v>
      </c>
      <c r="F14" s="163" t="s">
        <v>6</v>
      </c>
      <c r="G14" s="166" t="s">
        <v>34</v>
      </c>
      <c r="H14" s="177" t="s">
        <v>63</v>
      </c>
      <c r="I14" s="178"/>
      <c r="J14" s="179"/>
      <c r="K14" s="169" t="s">
        <v>7</v>
      </c>
      <c r="L14" s="170"/>
      <c r="M14" s="170"/>
      <c r="N14" s="170"/>
      <c r="O14" s="170"/>
      <c r="P14" s="170"/>
      <c r="Q14" s="170"/>
      <c r="R14" s="170"/>
      <c r="S14" s="170"/>
      <c r="T14" s="170"/>
      <c r="U14" s="171"/>
      <c r="V14" s="14"/>
      <c r="W14" s="2">
        <f>COUNTIF($W$17:$W$76,1)</f>
        <v>0</v>
      </c>
      <c r="X14" s="2">
        <f>COUNTIFS($W$17:$W$76,1,$X$17:$X$76,2)</f>
        <v>0</v>
      </c>
      <c r="Y14" s="14"/>
    </row>
    <row r="15" spans="1:26" ht="15" customHeight="1">
      <c r="A15" s="149" t="s">
        <v>62</v>
      </c>
      <c r="B15" s="151" t="s">
        <v>2</v>
      </c>
      <c r="C15" s="153" t="s">
        <v>3</v>
      </c>
      <c r="D15" s="155" t="s">
        <v>4</v>
      </c>
      <c r="E15" s="158"/>
      <c r="F15" s="164"/>
      <c r="G15" s="167"/>
      <c r="H15" s="180"/>
      <c r="I15" s="181"/>
      <c r="J15" s="182"/>
      <c r="K15" s="175" t="s">
        <v>8</v>
      </c>
      <c r="L15" s="172" t="s">
        <v>15</v>
      </c>
      <c r="M15" s="173"/>
      <c r="N15" s="174"/>
      <c r="O15" s="153" t="s">
        <v>9</v>
      </c>
      <c r="P15" s="172" t="s">
        <v>15</v>
      </c>
      <c r="Q15" s="173"/>
      <c r="R15" s="174"/>
      <c r="S15" s="160" t="s">
        <v>51</v>
      </c>
      <c r="T15" s="161"/>
      <c r="U15" s="162"/>
      <c r="V15" s="14"/>
      <c r="W15" s="2">
        <f>COUNTIF($W$17:$W$76,2)</f>
        <v>0</v>
      </c>
      <c r="X15" s="2">
        <f>COUNTIFS($W$17:$W$76,2,$X$17:$X$76,2)</f>
        <v>0</v>
      </c>
      <c r="Y15" s="14" t="str">
        <f>IF(SUM(Y17:Y22)=COUNTA(U17:U76),"OK","NO")</f>
        <v>OK</v>
      </c>
    </row>
    <row r="16" spans="1:26" ht="16.5" customHeight="1" thickBot="1">
      <c r="A16" s="150"/>
      <c r="B16" s="152"/>
      <c r="C16" s="154"/>
      <c r="D16" s="156"/>
      <c r="E16" s="159"/>
      <c r="F16" s="165"/>
      <c r="G16" s="168"/>
      <c r="H16" s="81" t="s">
        <v>64</v>
      </c>
      <c r="I16" s="82" t="s">
        <v>65</v>
      </c>
      <c r="J16" s="83" t="s">
        <v>66</v>
      </c>
      <c r="K16" s="176"/>
      <c r="L16" s="117" t="s">
        <v>139</v>
      </c>
      <c r="M16" s="115" t="s">
        <v>14</v>
      </c>
      <c r="N16" s="116" t="s">
        <v>138</v>
      </c>
      <c r="O16" s="154"/>
      <c r="P16" s="117" t="s">
        <v>139</v>
      </c>
      <c r="Q16" s="115" t="s">
        <v>14</v>
      </c>
      <c r="R16" s="116" t="s">
        <v>138</v>
      </c>
      <c r="S16" s="27" t="s">
        <v>52</v>
      </c>
      <c r="T16" s="28" t="s">
        <v>49</v>
      </c>
      <c r="U16" s="29" t="s">
        <v>68</v>
      </c>
      <c r="V16" s="14"/>
      <c r="W16" s="2">
        <f>COUNTIF($W$17:$W$76,3)</f>
        <v>0</v>
      </c>
      <c r="X16" s="2">
        <f>COUNTIFS($W$17:$W$76,3,$X$17:$X$76,2)</f>
        <v>0</v>
      </c>
      <c r="Y16" s="14" t="str">
        <f>IF(SUM(Y17:Y19)/3=Y20,"OK","NO")</f>
        <v>OK</v>
      </c>
    </row>
    <row r="17" spans="1:32" ht="12.4" customHeight="1">
      <c r="A17" s="8"/>
      <c r="B17" s="9">
        <v>1</v>
      </c>
      <c r="C17" s="33"/>
      <c r="D17" s="34"/>
      <c r="E17" s="35" t="str">
        <f>PHONETIC(C17)</f>
        <v/>
      </c>
      <c r="F17" s="36" t="str">
        <f>PHONETIC(D17)</f>
        <v/>
      </c>
      <c r="G17" s="47"/>
      <c r="H17" s="47"/>
      <c r="I17" s="47"/>
      <c r="J17" s="48"/>
      <c r="K17" s="57"/>
      <c r="L17" s="49"/>
      <c r="M17" s="50"/>
      <c r="N17" s="51"/>
      <c r="O17" s="57"/>
      <c r="P17" s="49"/>
      <c r="Q17" s="50"/>
      <c r="R17" s="51"/>
      <c r="S17" s="52"/>
      <c r="T17" s="53"/>
      <c r="U17" s="54"/>
      <c r="V17" s="101"/>
      <c r="W17" s="31" t="str">
        <f>IF(C17="","",IF(LEFT(G17,1)="小",1,IF(LEFT(G17,1)="中",2,3)))</f>
        <v/>
      </c>
      <c r="X17" s="31" t="str">
        <f>IF(W17="","",IF(AND(K17="",O17=""),0,IF(OR(K17="",O17=""),1,2)))</f>
        <v/>
      </c>
      <c r="Y17" s="31">
        <f>COUNTIF(女_P,1)</f>
        <v>0</v>
      </c>
      <c r="AA17" s="2" t="s">
        <v>97</v>
      </c>
      <c r="AB17" s="2" t="s">
        <v>23</v>
      </c>
      <c r="AC17" s="2" t="s">
        <v>28</v>
      </c>
      <c r="AE17" s="2" t="s">
        <v>127</v>
      </c>
      <c r="AF17" s="2" t="s">
        <v>128</v>
      </c>
    </row>
    <row r="18" spans="1:32" ht="12.4" customHeight="1">
      <c r="A18" s="10"/>
      <c r="B18" s="11">
        <v>2</v>
      </c>
      <c r="C18" s="37"/>
      <c r="D18" s="38"/>
      <c r="E18" s="39" t="str">
        <f t="shared" ref="E18:F36" si="2">PHONETIC(C18)</f>
        <v/>
      </c>
      <c r="F18" s="40" t="str">
        <f t="shared" si="2"/>
        <v/>
      </c>
      <c r="G18" s="55"/>
      <c r="H18" s="55"/>
      <c r="I18" s="55"/>
      <c r="J18" s="56"/>
      <c r="K18" s="57"/>
      <c r="L18" s="58"/>
      <c r="M18" s="59"/>
      <c r="N18" s="60"/>
      <c r="O18" s="57"/>
      <c r="P18" s="58"/>
      <c r="Q18" s="59"/>
      <c r="R18" s="60"/>
      <c r="S18" s="57"/>
      <c r="T18" s="61"/>
      <c r="U18" s="62"/>
      <c r="V18" s="101"/>
      <c r="W18" s="31" t="str">
        <f t="shared" ref="W18:W76" si="3">IF(C18="","",IF(LEFT(G18,1)="小",1,IF(LEFT(G18,1)="中",2,3)))</f>
        <v/>
      </c>
      <c r="X18" s="31" t="str">
        <f t="shared" ref="X18:X23" si="4">IF(W18="","",IF(AND(K18="",O18=""),0,IF(OR(K18="",O18=""),1,2)))</f>
        <v/>
      </c>
      <c r="Y18" s="31">
        <f>COUNTIF(女_P,2)</f>
        <v>0</v>
      </c>
      <c r="AA18" s="2" t="s">
        <v>98</v>
      </c>
      <c r="AB18" s="2" t="s">
        <v>101</v>
      </c>
      <c r="AC18" s="2" t="s">
        <v>102</v>
      </c>
      <c r="AE18" s="2" t="s">
        <v>50</v>
      </c>
      <c r="AF18" s="2" t="s">
        <v>129</v>
      </c>
    </row>
    <row r="19" spans="1:32" ht="12.4" customHeight="1">
      <c r="A19" s="10"/>
      <c r="B19" s="9">
        <v>3</v>
      </c>
      <c r="C19" s="37"/>
      <c r="D19" s="38"/>
      <c r="E19" s="39" t="str">
        <f t="shared" si="2"/>
        <v/>
      </c>
      <c r="F19" s="40" t="str">
        <f t="shared" si="2"/>
        <v/>
      </c>
      <c r="G19" s="55"/>
      <c r="H19" s="55"/>
      <c r="I19" s="55"/>
      <c r="J19" s="56"/>
      <c r="K19" s="57"/>
      <c r="L19" s="58"/>
      <c r="M19" s="59"/>
      <c r="N19" s="60"/>
      <c r="O19" s="57"/>
      <c r="P19" s="58"/>
      <c r="Q19" s="59"/>
      <c r="R19" s="60"/>
      <c r="S19" s="57"/>
      <c r="T19" s="61"/>
      <c r="U19" s="62"/>
      <c r="V19" s="101"/>
      <c r="W19" s="31" t="str">
        <f t="shared" si="3"/>
        <v/>
      </c>
      <c r="X19" s="31" t="str">
        <f t="shared" si="4"/>
        <v/>
      </c>
      <c r="Y19" s="31">
        <f>COUNTIF(女_P,3)</f>
        <v>0</v>
      </c>
      <c r="AA19" s="2" t="s">
        <v>99</v>
      </c>
      <c r="AB19" s="2" t="s">
        <v>47</v>
      </c>
      <c r="AC19" s="2" t="s">
        <v>48</v>
      </c>
    </row>
    <row r="20" spans="1:32" ht="12.4" customHeight="1">
      <c r="A20" s="10"/>
      <c r="B20" s="11">
        <v>4</v>
      </c>
      <c r="C20" s="37"/>
      <c r="D20" s="38"/>
      <c r="E20" s="39" t="str">
        <f t="shared" si="2"/>
        <v/>
      </c>
      <c r="F20" s="40" t="str">
        <f t="shared" si="2"/>
        <v/>
      </c>
      <c r="G20" s="55"/>
      <c r="H20" s="55"/>
      <c r="I20" s="55"/>
      <c r="J20" s="56"/>
      <c r="K20" s="57"/>
      <c r="L20" s="58"/>
      <c r="M20" s="59"/>
      <c r="N20" s="60"/>
      <c r="O20" s="57"/>
      <c r="P20" s="58"/>
      <c r="Q20" s="59"/>
      <c r="R20" s="60"/>
      <c r="S20" s="57"/>
      <c r="T20" s="61"/>
      <c r="U20" s="62"/>
      <c r="V20" s="101"/>
      <c r="W20" s="31" t="str">
        <f t="shared" si="3"/>
        <v/>
      </c>
      <c r="X20" s="31" t="str">
        <f t="shared" si="4"/>
        <v/>
      </c>
      <c r="Y20" s="31">
        <f>COUNTIF(女_P,4)</f>
        <v>0</v>
      </c>
      <c r="AA20" s="2" t="s">
        <v>35</v>
      </c>
      <c r="AB20" s="2" t="s">
        <v>130</v>
      </c>
      <c r="AC20" s="2" t="s">
        <v>131</v>
      </c>
    </row>
    <row r="21" spans="1:32" ht="12.4" customHeight="1">
      <c r="A21" s="10"/>
      <c r="B21" s="9">
        <v>5</v>
      </c>
      <c r="C21" s="37"/>
      <c r="D21" s="38"/>
      <c r="E21" s="39" t="str">
        <f t="shared" si="2"/>
        <v/>
      </c>
      <c r="F21" s="40" t="str">
        <f t="shared" si="2"/>
        <v/>
      </c>
      <c r="G21" s="55"/>
      <c r="H21" s="55"/>
      <c r="I21" s="55"/>
      <c r="J21" s="56"/>
      <c r="K21" s="57"/>
      <c r="L21" s="58"/>
      <c r="M21" s="59"/>
      <c r="N21" s="60"/>
      <c r="O21" s="57"/>
      <c r="P21" s="58"/>
      <c r="Q21" s="59"/>
      <c r="R21" s="60"/>
      <c r="S21" s="57"/>
      <c r="T21" s="61"/>
      <c r="U21" s="62"/>
      <c r="V21" s="101"/>
      <c r="W21" s="31" t="str">
        <f t="shared" si="3"/>
        <v/>
      </c>
      <c r="X21" s="31" t="str">
        <f t="shared" si="4"/>
        <v/>
      </c>
      <c r="Y21" s="31">
        <f>COUNTIF(女_P,5)</f>
        <v>0</v>
      </c>
      <c r="AA21" s="2" t="s">
        <v>36</v>
      </c>
      <c r="AB21" s="2" t="s">
        <v>56</v>
      </c>
      <c r="AC21" s="2" t="s">
        <v>30</v>
      </c>
    </row>
    <row r="22" spans="1:32" ht="12.4" customHeight="1">
      <c r="A22" s="10"/>
      <c r="B22" s="11">
        <v>6</v>
      </c>
      <c r="C22" s="37"/>
      <c r="D22" s="38"/>
      <c r="E22" s="39" t="str">
        <f t="shared" si="2"/>
        <v/>
      </c>
      <c r="F22" s="40" t="str">
        <f t="shared" si="2"/>
        <v/>
      </c>
      <c r="G22" s="55"/>
      <c r="H22" s="55"/>
      <c r="I22" s="55"/>
      <c r="J22" s="56"/>
      <c r="K22" s="57"/>
      <c r="L22" s="58"/>
      <c r="M22" s="59"/>
      <c r="N22" s="60"/>
      <c r="O22" s="57"/>
      <c r="P22" s="58"/>
      <c r="Q22" s="59"/>
      <c r="R22" s="60"/>
      <c r="S22" s="57"/>
      <c r="T22" s="61"/>
      <c r="U22" s="62"/>
      <c r="V22" s="101"/>
      <c r="W22" s="31" t="str">
        <f t="shared" si="3"/>
        <v/>
      </c>
      <c r="X22" s="31" t="str">
        <f t="shared" si="4"/>
        <v/>
      </c>
      <c r="Y22" s="31">
        <f>COUNTIF(女_P,6)</f>
        <v>0</v>
      </c>
      <c r="AA22" s="2" t="s">
        <v>37</v>
      </c>
      <c r="AB22" s="2" t="s">
        <v>55</v>
      </c>
      <c r="AC22" s="2" t="s">
        <v>31</v>
      </c>
    </row>
    <row r="23" spans="1:32" ht="12.4" customHeight="1">
      <c r="A23" s="10"/>
      <c r="B23" s="9">
        <v>7</v>
      </c>
      <c r="C23" s="37"/>
      <c r="D23" s="38"/>
      <c r="E23" s="39" t="str">
        <f t="shared" si="2"/>
        <v/>
      </c>
      <c r="F23" s="40" t="str">
        <f t="shared" si="2"/>
        <v/>
      </c>
      <c r="G23" s="55"/>
      <c r="H23" s="55"/>
      <c r="I23" s="55"/>
      <c r="J23" s="56"/>
      <c r="K23" s="57"/>
      <c r="L23" s="58"/>
      <c r="M23" s="59"/>
      <c r="N23" s="60"/>
      <c r="O23" s="57"/>
      <c r="P23" s="58"/>
      <c r="Q23" s="59"/>
      <c r="R23" s="60"/>
      <c r="S23" s="57"/>
      <c r="T23" s="61"/>
      <c r="U23" s="62"/>
      <c r="V23" s="101"/>
      <c r="W23" s="31" t="str">
        <f t="shared" si="3"/>
        <v/>
      </c>
      <c r="X23" s="31" t="str">
        <f t="shared" si="4"/>
        <v/>
      </c>
      <c r="Y23" s="101"/>
      <c r="AB23" s="2" t="s">
        <v>58</v>
      </c>
      <c r="AC23" s="2" t="s">
        <v>53</v>
      </c>
      <c r="AE23" s="2">
        <v>1</v>
      </c>
    </row>
    <row r="24" spans="1:32" ht="12.4" customHeight="1">
      <c r="A24" s="10"/>
      <c r="B24" s="11">
        <v>8</v>
      </c>
      <c r="C24" s="37"/>
      <c r="D24" s="38"/>
      <c r="E24" s="39" t="str">
        <f t="shared" si="2"/>
        <v/>
      </c>
      <c r="F24" s="40" t="str">
        <f t="shared" si="2"/>
        <v/>
      </c>
      <c r="G24" s="55"/>
      <c r="H24" s="55"/>
      <c r="I24" s="55"/>
      <c r="J24" s="56"/>
      <c r="K24" s="57"/>
      <c r="L24" s="58"/>
      <c r="M24" s="59"/>
      <c r="N24" s="60"/>
      <c r="O24" s="57"/>
      <c r="P24" s="58"/>
      <c r="Q24" s="59"/>
      <c r="R24" s="60"/>
      <c r="S24" s="57"/>
      <c r="T24" s="61"/>
      <c r="U24" s="62"/>
      <c r="V24" s="101"/>
      <c r="W24" s="31" t="str">
        <f t="shared" si="3"/>
        <v/>
      </c>
      <c r="X24" s="31" t="str">
        <f t="shared" ref="X24:X76" si="5">IF(W24="","",IF(AND(K24="",O24=""),0,IF(OR(K24="",O24=""),1,2)))</f>
        <v/>
      </c>
      <c r="Y24" s="101"/>
      <c r="AB24" s="2" t="s">
        <v>115</v>
      </c>
      <c r="AC24" s="2" t="s">
        <v>116</v>
      </c>
      <c r="AE24" s="2">
        <v>2</v>
      </c>
    </row>
    <row r="25" spans="1:32" ht="12.4" customHeight="1">
      <c r="A25" s="10"/>
      <c r="B25" s="9">
        <v>9</v>
      </c>
      <c r="C25" s="37"/>
      <c r="D25" s="38"/>
      <c r="E25" s="39" t="str">
        <f t="shared" si="2"/>
        <v/>
      </c>
      <c r="F25" s="40" t="str">
        <f t="shared" si="2"/>
        <v/>
      </c>
      <c r="G25" s="55"/>
      <c r="H25" s="55"/>
      <c r="I25" s="55"/>
      <c r="J25" s="56"/>
      <c r="K25" s="57"/>
      <c r="L25" s="58"/>
      <c r="M25" s="59"/>
      <c r="N25" s="60"/>
      <c r="O25" s="57"/>
      <c r="P25" s="58"/>
      <c r="Q25" s="59"/>
      <c r="R25" s="60"/>
      <c r="S25" s="57"/>
      <c r="T25" s="61"/>
      <c r="U25" s="62"/>
      <c r="V25" s="101"/>
      <c r="W25" s="31" t="str">
        <f t="shared" si="3"/>
        <v/>
      </c>
      <c r="X25" s="31" t="str">
        <f t="shared" si="5"/>
        <v/>
      </c>
      <c r="Y25" s="101"/>
      <c r="AB25" s="2" t="s">
        <v>117</v>
      </c>
      <c r="AC25" s="2" t="s">
        <v>118</v>
      </c>
      <c r="AE25" s="2">
        <v>3</v>
      </c>
    </row>
    <row r="26" spans="1:32" ht="12.4" customHeight="1" thickBot="1">
      <c r="A26" s="12"/>
      <c r="B26" s="7">
        <v>10</v>
      </c>
      <c r="C26" s="41"/>
      <c r="D26" s="42"/>
      <c r="E26" s="43" t="str">
        <f t="shared" si="2"/>
        <v/>
      </c>
      <c r="F26" s="44" t="str">
        <f t="shared" si="2"/>
        <v/>
      </c>
      <c r="G26" s="63"/>
      <c r="H26" s="63"/>
      <c r="I26" s="63"/>
      <c r="J26" s="64"/>
      <c r="K26" s="65"/>
      <c r="L26" s="66"/>
      <c r="M26" s="67"/>
      <c r="N26" s="68"/>
      <c r="O26" s="65"/>
      <c r="P26" s="66"/>
      <c r="Q26" s="67"/>
      <c r="R26" s="68"/>
      <c r="S26" s="65"/>
      <c r="T26" s="69"/>
      <c r="U26" s="70"/>
      <c r="V26" s="101"/>
      <c r="W26" s="31" t="str">
        <f t="shared" si="3"/>
        <v/>
      </c>
      <c r="X26" s="31" t="str">
        <f t="shared" si="5"/>
        <v/>
      </c>
      <c r="Y26" s="101"/>
      <c r="AB26" s="2" t="s">
        <v>119</v>
      </c>
      <c r="AC26" s="2" t="s">
        <v>120</v>
      </c>
      <c r="AE26" s="2">
        <v>4</v>
      </c>
    </row>
    <row r="27" spans="1:32" ht="12.4" customHeight="1">
      <c r="A27" s="17"/>
      <c r="B27" s="6">
        <v>11</v>
      </c>
      <c r="C27" s="45"/>
      <c r="D27" s="46"/>
      <c r="E27" s="35" t="str">
        <f t="shared" si="2"/>
        <v/>
      </c>
      <c r="F27" s="36" t="str">
        <f t="shared" si="2"/>
        <v/>
      </c>
      <c r="G27" s="71"/>
      <c r="H27" s="71"/>
      <c r="I27" s="71"/>
      <c r="J27" s="72"/>
      <c r="K27" s="52"/>
      <c r="L27" s="49"/>
      <c r="M27" s="50"/>
      <c r="N27" s="51"/>
      <c r="O27" s="52"/>
      <c r="P27" s="49"/>
      <c r="Q27" s="50"/>
      <c r="R27" s="51"/>
      <c r="S27" s="52"/>
      <c r="T27" s="53"/>
      <c r="U27" s="54"/>
      <c r="V27" s="101"/>
      <c r="W27" s="31" t="str">
        <f t="shared" si="3"/>
        <v/>
      </c>
      <c r="X27" s="31" t="str">
        <f t="shared" si="5"/>
        <v/>
      </c>
      <c r="Y27" s="101"/>
      <c r="AB27" s="2" t="s">
        <v>121</v>
      </c>
      <c r="AC27" s="2" t="s">
        <v>122</v>
      </c>
      <c r="AE27" s="2">
        <v>5</v>
      </c>
    </row>
    <row r="28" spans="1:32" ht="12.4" customHeight="1">
      <c r="A28" s="10"/>
      <c r="B28" s="11">
        <v>12</v>
      </c>
      <c r="C28" s="37"/>
      <c r="D28" s="38"/>
      <c r="E28" s="39" t="str">
        <f t="shared" si="2"/>
        <v/>
      </c>
      <c r="F28" s="40" t="str">
        <f t="shared" si="2"/>
        <v/>
      </c>
      <c r="G28" s="55"/>
      <c r="H28" s="55"/>
      <c r="I28" s="55"/>
      <c r="J28" s="56"/>
      <c r="K28" s="57"/>
      <c r="L28" s="58"/>
      <c r="M28" s="59"/>
      <c r="N28" s="60"/>
      <c r="O28" s="57"/>
      <c r="P28" s="58"/>
      <c r="Q28" s="59"/>
      <c r="R28" s="60"/>
      <c r="S28" s="57"/>
      <c r="T28" s="61"/>
      <c r="U28" s="62"/>
      <c r="V28" s="101"/>
      <c r="W28" s="31" t="str">
        <f t="shared" si="3"/>
        <v/>
      </c>
      <c r="X28" s="31" t="str">
        <f t="shared" si="5"/>
        <v/>
      </c>
      <c r="Y28" s="101"/>
      <c r="AB28" s="2" t="s">
        <v>123</v>
      </c>
      <c r="AC28" s="2" t="s">
        <v>124</v>
      </c>
      <c r="AE28" s="2">
        <v>6</v>
      </c>
    </row>
    <row r="29" spans="1:32" ht="12.4" customHeight="1">
      <c r="A29" s="10"/>
      <c r="B29" s="9">
        <v>13</v>
      </c>
      <c r="C29" s="37"/>
      <c r="D29" s="38"/>
      <c r="E29" s="39" t="str">
        <f t="shared" si="2"/>
        <v/>
      </c>
      <c r="F29" s="40" t="str">
        <f t="shared" si="2"/>
        <v/>
      </c>
      <c r="G29" s="55"/>
      <c r="H29" s="55"/>
      <c r="I29" s="55"/>
      <c r="J29" s="56"/>
      <c r="K29" s="57"/>
      <c r="L29" s="58"/>
      <c r="M29" s="59"/>
      <c r="N29" s="60"/>
      <c r="O29" s="57"/>
      <c r="P29" s="58"/>
      <c r="Q29" s="59"/>
      <c r="R29" s="60"/>
      <c r="S29" s="57"/>
      <c r="T29" s="61"/>
      <c r="U29" s="62"/>
      <c r="V29" s="101"/>
      <c r="W29" s="31" t="str">
        <f t="shared" si="3"/>
        <v/>
      </c>
      <c r="X29" s="31" t="str">
        <f t="shared" si="5"/>
        <v/>
      </c>
      <c r="Y29" s="101"/>
      <c r="AB29" s="2" t="s">
        <v>125</v>
      </c>
      <c r="AC29" s="2" t="s">
        <v>126</v>
      </c>
    </row>
    <row r="30" spans="1:32" ht="12.4" customHeight="1">
      <c r="A30" s="10"/>
      <c r="B30" s="11">
        <v>14</v>
      </c>
      <c r="C30" s="37"/>
      <c r="D30" s="38"/>
      <c r="E30" s="39" t="str">
        <f t="shared" si="2"/>
        <v/>
      </c>
      <c r="F30" s="40" t="str">
        <f t="shared" si="2"/>
        <v/>
      </c>
      <c r="G30" s="55"/>
      <c r="H30" s="55"/>
      <c r="I30" s="55"/>
      <c r="J30" s="56"/>
      <c r="K30" s="57"/>
      <c r="L30" s="58"/>
      <c r="M30" s="59"/>
      <c r="N30" s="60"/>
      <c r="O30" s="57"/>
      <c r="P30" s="58"/>
      <c r="Q30" s="59"/>
      <c r="R30" s="60"/>
      <c r="S30" s="57"/>
      <c r="T30" s="61"/>
      <c r="U30" s="62"/>
      <c r="V30" s="101"/>
      <c r="W30" s="31" t="str">
        <f t="shared" si="3"/>
        <v/>
      </c>
      <c r="X30" s="31" t="str">
        <f t="shared" si="5"/>
        <v/>
      </c>
      <c r="Y30" s="101"/>
      <c r="AB30" s="2" t="s">
        <v>136</v>
      </c>
      <c r="AC30" s="2" t="s">
        <v>137</v>
      </c>
    </row>
    <row r="31" spans="1:32" ht="12.4" customHeight="1">
      <c r="A31" s="10"/>
      <c r="B31" s="9">
        <v>15</v>
      </c>
      <c r="C31" s="37"/>
      <c r="D31" s="38"/>
      <c r="E31" s="39" t="str">
        <f t="shared" si="2"/>
        <v/>
      </c>
      <c r="F31" s="40" t="str">
        <f t="shared" si="2"/>
        <v/>
      </c>
      <c r="G31" s="55"/>
      <c r="H31" s="55"/>
      <c r="I31" s="55"/>
      <c r="J31" s="56"/>
      <c r="K31" s="57"/>
      <c r="L31" s="58"/>
      <c r="M31" s="59"/>
      <c r="N31" s="60"/>
      <c r="O31" s="57"/>
      <c r="P31" s="58"/>
      <c r="Q31" s="59"/>
      <c r="R31" s="60"/>
      <c r="S31" s="57"/>
      <c r="T31" s="61"/>
      <c r="U31" s="62"/>
      <c r="V31" s="101"/>
      <c r="W31" s="31" t="str">
        <f t="shared" si="3"/>
        <v/>
      </c>
      <c r="X31" s="31" t="str">
        <f t="shared" si="5"/>
        <v/>
      </c>
      <c r="Y31" s="101"/>
      <c r="AB31" s="2" t="s">
        <v>25</v>
      </c>
      <c r="AC31" s="2" t="s">
        <v>32</v>
      </c>
    </row>
    <row r="32" spans="1:32" ht="12.4" customHeight="1">
      <c r="A32" s="10"/>
      <c r="B32" s="11">
        <v>16</v>
      </c>
      <c r="C32" s="37"/>
      <c r="D32" s="38"/>
      <c r="E32" s="39" t="str">
        <f t="shared" si="2"/>
        <v/>
      </c>
      <c r="F32" s="40" t="str">
        <f t="shared" si="2"/>
        <v/>
      </c>
      <c r="G32" s="55"/>
      <c r="H32" s="55"/>
      <c r="I32" s="55"/>
      <c r="J32" s="56"/>
      <c r="K32" s="57"/>
      <c r="L32" s="58"/>
      <c r="M32" s="59"/>
      <c r="N32" s="60"/>
      <c r="O32" s="57"/>
      <c r="P32" s="58"/>
      <c r="Q32" s="59"/>
      <c r="R32" s="60"/>
      <c r="S32" s="57"/>
      <c r="T32" s="61"/>
      <c r="U32" s="62"/>
      <c r="V32" s="101"/>
      <c r="W32" s="31" t="str">
        <f t="shared" si="3"/>
        <v/>
      </c>
      <c r="X32" s="31" t="str">
        <f t="shared" si="5"/>
        <v/>
      </c>
      <c r="Y32" s="101"/>
      <c r="AB32" s="2" t="s">
        <v>26</v>
      </c>
      <c r="AC32" s="2" t="s">
        <v>33</v>
      </c>
    </row>
    <row r="33" spans="1:29" ht="12.4" customHeight="1">
      <c r="A33" s="10"/>
      <c r="B33" s="9">
        <v>17</v>
      </c>
      <c r="C33" s="37"/>
      <c r="D33" s="38"/>
      <c r="E33" s="39" t="str">
        <f t="shared" si="2"/>
        <v/>
      </c>
      <c r="F33" s="40" t="str">
        <f t="shared" si="2"/>
        <v/>
      </c>
      <c r="G33" s="55"/>
      <c r="H33" s="55"/>
      <c r="I33" s="55"/>
      <c r="J33" s="56"/>
      <c r="K33" s="57"/>
      <c r="L33" s="58"/>
      <c r="M33" s="59"/>
      <c r="N33" s="60"/>
      <c r="O33" s="57"/>
      <c r="P33" s="58"/>
      <c r="Q33" s="59"/>
      <c r="R33" s="60"/>
      <c r="S33" s="57"/>
      <c r="T33" s="61"/>
      <c r="U33" s="62"/>
      <c r="V33" s="101"/>
      <c r="W33" s="31" t="str">
        <f t="shared" si="3"/>
        <v/>
      </c>
      <c r="X33" s="31" t="str">
        <f t="shared" si="5"/>
        <v/>
      </c>
      <c r="Y33" s="101"/>
      <c r="AB33" s="2" t="s">
        <v>41</v>
      </c>
      <c r="AC33" s="2" t="s">
        <v>43</v>
      </c>
    </row>
    <row r="34" spans="1:29" ht="12.4" customHeight="1">
      <c r="A34" s="10"/>
      <c r="B34" s="11">
        <v>18</v>
      </c>
      <c r="C34" s="37"/>
      <c r="D34" s="38"/>
      <c r="E34" s="39" t="str">
        <f t="shared" si="2"/>
        <v/>
      </c>
      <c r="F34" s="40" t="str">
        <f t="shared" si="2"/>
        <v/>
      </c>
      <c r="G34" s="55"/>
      <c r="H34" s="55"/>
      <c r="I34" s="55"/>
      <c r="J34" s="56"/>
      <c r="K34" s="57"/>
      <c r="L34" s="58"/>
      <c r="M34" s="59"/>
      <c r="N34" s="60"/>
      <c r="O34" s="57"/>
      <c r="P34" s="58"/>
      <c r="Q34" s="59"/>
      <c r="R34" s="60"/>
      <c r="S34" s="57"/>
      <c r="T34" s="61"/>
      <c r="U34" s="62"/>
      <c r="V34" s="101"/>
      <c r="W34" s="31" t="str">
        <f t="shared" si="3"/>
        <v/>
      </c>
      <c r="X34" s="31" t="str">
        <f t="shared" si="5"/>
        <v/>
      </c>
      <c r="Y34" s="101"/>
      <c r="AB34" s="2" t="s">
        <v>27</v>
      </c>
      <c r="AC34" s="2" t="s">
        <v>42</v>
      </c>
    </row>
    <row r="35" spans="1:29" ht="12.4" customHeight="1">
      <c r="A35" s="10"/>
      <c r="B35" s="9">
        <v>19</v>
      </c>
      <c r="C35" s="37"/>
      <c r="D35" s="38"/>
      <c r="E35" s="39" t="str">
        <f t="shared" si="2"/>
        <v/>
      </c>
      <c r="F35" s="40" t="str">
        <f t="shared" si="2"/>
        <v/>
      </c>
      <c r="G35" s="55"/>
      <c r="H35" s="55"/>
      <c r="I35" s="55"/>
      <c r="J35" s="56"/>
      <c r="K35" s="57"/>
      <c r="L35" s="58"/>
      <c r="M35" s="59"/>
      <c r="N35" s="60"/>
      <c r="O35" s="57"/>
      <c r="P35" s="58"/>
      <c r="Q35" s="59"/>
      <c r="R35" s="60"/>
      <c r="S35" s="57"/>
      <c r="T35" s="61"/>
      <c r="U35" s="62"/>
      <c r="V35" s="101"/>
      <c r="W35" s="31" t="str">
        <f t="shared" si="3"/>
        <v/>
      </c>
      <c r="X35" s="31" t="str">
        <f t="shared" si="5"/>
        <v/>
      </c>
      <c r="Y35" s="101"/>
      <c r="AB35" s="2" t="s">
        <v>94</v>
      </c>
      <c r="AC35" s="2" t="s">
        <v>44</v>
      </c>
    </row>
    <row r="36" spans="1:29" ht="12.4" customHeight="1" thickBot="1">
      <c r="A36" s="12"/>
      <c r="B36" s="7">
        <v>20</v>
      </c>
      <c r="C36" s="41"/>
      <c r="D36" s="42"/>
      <c r="E36" s="43" t="str">
        <f t="shared" si="2"/>
        <v/>
      </c>
      <c r="F36" s="44" t="str">
        <f t="shared" si="2"/>
        <v/>
      </c>
      <c r="G36" s="63"/>
      <c r="H36" s="63"/>
      <c r="I36" s="63"/>
      <c r="J36" s="64"/>
      <c r="K36" s="65"/>
      <c r="L36" s="66"/>
      <c r="M36" s="67"/>
      <c r="N36" s="68"/>
      <c r="O36" s="65"/>
      <c r="P36" s="66"/>
      <c r="Q36" s="67"/>
      <c r="R36" s="68"/>
      <c r="S36" s="65"/>
      <c r="T36" s="69"/>
      <c r="U36" s="70"/>
      <c r="V36" s="101"/>
      <c r="W36" s="31" t="str">
        <f t="shared" si="3"/>
        <v/>
      </c>
      <c r="X36" s="31" t="str">
        <f t="shared" si="5"/>
        <v/>
      </c>
      <c r="Y36" s="101"/>
    </row>
    <row r="37" spans="1:29" ht="12.4" customHeight="1">
      <c r="A37" s="17"/>
      <c r="B37" s="6">
        <v>21</v>
      </c>
      <c r="C37" s="45"/>
      <c r="D37" s="46"/>
      <c r="E37" s="35" t="str">
        <f t="shared" ref="E37:F66" si="6">PHONETIC(C37)</f>
        <v/>
      </c>
      <c r="F37" s="36" t="str">
        <f t="shared" si="6"/>
        <v/>
      </c>
      <c r="G37" s="71"/>
      <c r="H37" s="71"/>
      <c r="I37" s="71"/>
      <c r="J37" s="72"/>
      <c r="K37" s="52"/>
      <c r="L37" s="49"/>
      <c r="M37" s="50"/>
      <c r="N37" s="51"/>
      <c r="O37" s="52"/>
      <c r="P37" s="49"/>
      <c r="Q37" s="50"/>
      <c r="R37" s="51"/>
      <c r="S37" s="52"/>
      <c r="T37" s="53"/>
      <c r="U37" s="54"/>
      <c r="V37" s="101"/>
      <c r="W37" s="31" t="str">
        <f t="shared" si="3"/>
        <v/>
      </c>
      <c r="X37" s="31" t="str">
        <f t="shared" si="5"/>
        <v/>
      </c>
      <c r="Y37" s="101"/>
    </row>
    <row r="38" spans="1:29" ht="12.4" customHeight="1">
      <c r="A38" s="10"/>
      <c r="B38" s="11">
        <v>22</v>
      </c>
      <c r="C38" s="37"/>
      <c r="D38" s="38"/>
      <c r="E38" s="39" t="str">
        <f t="shared" si="6"/>
        <v/>
      </c>
      <c r="F38" s="40" t="str">
        <f t="shared" si="6"/>
        <v/>
      </c>
      <c r="G38" s="55"/>
      <c r="H38" s="55"/>
      <c r="I38" s="55"/>
      <c r="J38" s="56"/>
      <c r="K38" s="57"/>
      <c r="L38" s="58"/>
      <c r="M38" s="59"/>
      <c r="N38" s="60"/>
      <c r="O38" s="57"/>
      <c r="P38" s="58"/>
      <c r="Q38" s="59"/>
      <c r="R38" s="60"/>
      <c r="S38" s="57"/>
      <c r="T38" s="61"/>
      <c r="U38" s="62"/>
      <c r="V38" s="101"/>
      <c r="W38" s="31" t="str">
        <f t="shared" si="3"/>
        <v/>
      </c>
      <c r="X38" s="31" t="str">
        <f t="shared" si="5"/>
        <v/>
      </c>
      <c r="Y38" s="101"/>
    </row>
    <row r="39" spans="1:29" ht="12.4" customHeight="1">
      <c r="A39" s="10"/>
      <c r="B39" s="9">
        <v>23</v>
      </c>
      <c r="C39" s="37"/>
      <c r="D39" s="38"/>
      <c r="E39" s="39" t="str">
        <f t="shared" si="6"/>
        <v/>
      </c>
      <c r="F39" s="40" t="str">
        <f t="shared" si="6"/>
        <v/>
      </c>
      <c r="G39" s="55"/>
      <c r="H39" s="55"/>
      <c r="I39" s="55"/>
      <c r="J39" s="56"/>
      <c r="K39" s="57"/>
      <c r="L39" s="58"/>
      <c r="M39" s="59"/>
      <c r="N39" s="60"/>
      <c r="O39" s="57"/>
      <c r="P39" s="58"/>
      <c r="Q39" s="59"/>
      <c r="R39" s="60"/>
      <c r="S39" s="57"/>
      <c r="T39" s="61"/>
      <c r="U39" s="62"/>
      <c r="V39" s="101"/>
      <c r="W39" s="31" t="str">
        <f t="shared" si="3"/>
        <v/>
      </c>
      <c r="X39" s="31" t="str">
        <f t="shared" si="5"/>
        <v/>
      </c>
      <c r="Y39" s="101"/>
    </row>
    <row r="40" spans="1:29" ht="12.4" customHeight="1">
      <c r="A40" s="10"/>
      <c r="B40" s="11">
        <v>24</v>
      </c>
      <c r="C40" s="37"/>
      <c r="D40" s="38"/>
      <c r="E40" s="39" t="str">
        <f t="shared" si="6"/>
        <v/>
      </c>
      <c r="F40" s="40" t="str">
        <f t="shared" si="6"/>
        <v/>
      </c>
      <c r="G40" s="55"/>
      <c r="H40" s="55"/>
      <c r="I40" s="55"/>
      <c r="J40" s="56"/>
      <c r="K40" s="57"/>
      <c r="L40" s="58"/>
      <c r="M40" s="59"/>
      <c r="N40" s="60"/>
      <c r="O40" s="57"/>
      <c r="P40" s="58"/>
      <c r="Q40" s="59"/>
      <c r="R40" s="60"/>
      <c r="S40" s="57"/>
      <c r="T40" s="61"/>
      <c r="U40" s="62"/>
      <c r="V40" s="101"/>
      <c r="W40" s="31" t="str">
        <f t="shared" si="3"/>
        <v/>
      </c>
      <c r="X40" s="31" t="str">
        <f t="shared" si="5"/>
        <v/>
      </c>
      <c r="Y40" s="101"/>
    </row>
    <row r="41" spans="1:29" ht="12.4" customHeight="1">
      <c r="A41" s="10"/>
      <c r="B41" s="9">
        <v>25</v>
      </c>
      <c r="C41" s="37"/>
      <c r="D41" s="38"/>
      <c r="E41" s="39" t="str">
        <f t="shared" si="6"/>
        <v/>
      </c>
      <c r="F41" s="40" t="str">
        <f t="shared" si="6"/>
        <v/>
      </c>
      <c r="G41" s="55"/>
      <c r="H41" s="55"/>
      <c r="I41" s="55"/>
      <c r="J41" s="56"/>
      <c r="K41" s="57"/>
      <c r="L41" s="58"/>
      <c r="M41" s="59"/>
      <c r="N41" s="60"/>
      <c r="O41" s="57"/>
      <c r="P41" s="58"/>
      <c r="Q41" s="59"/>
      <c r="R41" s="60"/>
      <c r="S41" s="57"/>
      <c r="T41" s="61"/>
      <c r="U41" s="62"/>
      <c r="V41" s="101"/>
      <c r="W41" s="31" t="str">
        <f t="shared" si="3"/>
        <v/>
      </c>
      <c r="X41" s="31" t="str">
        <f t="shared" si="5"/>
        <v/>
      </c>
      <c r="Y41" s="101"/>
    </row>
    <row r="42" spans="1:29" ht="12.4" customHeight="1">
      <c r="A42" s="10"/>
      <c r="B42" s="11">
        <v>26</v>
      </c>
      <c r="C42" s="37"/>
      <c r="D42" s="38"/>
      <c r="E42" s="39" t="str">
        <f t="shared" si="6"/>
        <v/>
      </c>
      <c r="F42" s="40" t="str">
        <f t="shared" si="6"/>
        <v/>
      </c>
      <c r="G42" s="55"/>
      <c r="H42" s="55"/>
      <c r="I42" s="55"/>
      <c r="J42" s="56"/>
      <c r="K42" s="57"/>
      <c r="L42" s="58"/>
      <c r="M42" s="59"/>
      <c r="N42" s="60"/>
      <c r="O42" s="57"/>
      <c r="P42" s="58"/>
      <c r="Q42" s="59"/>
      <c r="R42" s="60"/>
      <c r="S42" s="57"/>
      <c r="T42" s="61"/>
      <c r="U42" s="62"/>
      <c r="V42" s="101"/>
      <c r="W42" s="31" t="str">
        <f t="shared" si="3"/>
        <v/>
      </c>
      <c r="X42" s="31" t="str">
        <f t="shared" si="5"/>
        <v/>
      </c>
      <c r="Y42" s="101"/>
    </row>
    <row r="43" spans="1:29" ht="12.4" customHeight="1">
      <c r="A43" s="10"/>
      <c r="B43" s="9">
        <v>27</v>
      </c>
      <c r="C43" s="37"/>
      <c r="D43" s="38"/>
      <c r="E43" s="39" t="str">
        <f t="shared" si="6"/>
        <v/>
      </c>
      <c r="F43" s="40" t="str">
        <f t="shared" si="6"/>
        <v/>
      </c>
      <c r="G43" s="55"/>
      <c r="H43" s="55"/>
      <c r="I43" s="55"/>
      <c r="J43" s="56"/>
      <c r="K43" s="57"/>
      <c r="L43" s="58"/>
      <c r="M43" s="59"/>
      <c r="N43" s="60"/>
      <c r="O43" s="57"/>
      <c r="P43" s="58"/>
      <c r="Q43" s="59"/>
      <c r="R43" s="60"/>
      <c r="S43" s="57"/>
      <c r="T43" s="61"/>
      <c r="U43" s="62"/>
      <c r="V43" s="101"/>
      <c r="W43" s="31" t="str">
        <f t="shared" si="3"/>
        <v/>
      </c>
      <c r="X43" s="31" t="str">
        <f t="shared" si="5"/>
        <v/>
      </c>
      <c r="Y43" s="101"/>
    </row>
    <row r="44" spans="1:29" ht="12.4" customHeight="1">
      <c r="A44" s="10"/>
      <c r="B44" s="11">
        <v>28</v>
      </c>
      <c r="C44" s="37"/>
      <c r="D44" s="38"/>
      <c r="E44" s="39" t="str">
        <f t="shared" si="6"/>
        <v/>
      </c>
      <c r="F44" s="40" t="str">
        <f t="shared" si="6"/>
        <v/>
      </c>
      <c r="G44" s="55"/>
      <c r="H44" s="55"/>
      <c r="I44" s="55"/>
      <c r="J44" s="56"/>
      <c r="K44" s="57"/>
      <c r="L44" s="58"/>
      <c r="M44" s="59"/>
      <c r="N44" s="60"/>
      <c r="O44" s="57"/>
      <c r="P44" s="58"/>
      <c r="Q44" s="59"/>
      <c r="R44" s="60"/>
      <c r="S44" s="57"/>
      <c r="T44" s="61"/>
      <c r="U44" s="62"/>
      <c r="V44" s="101"/>
      <c r="W44" s="31" t="str">
        <f t="shared" si="3"/>
        <v/>
      </c>
      <c r="X44" s="31" t="str">
        <f t="shared" si="5"/>
        <v/>
      </c>
      <c r="Y44" s="101"/>
    </row>
    <row r="45" spans="1:29" ht="12.4" customHeight="1">
      <c r="A45" s="10"/>
      <c r="B45" s="9">
        <v>29</v>
      </c>
      <c r="C45" s="37"/>
      <c r="D45" s="38"/>
      <c r="E45" s="39" t="str">
        <f t="shared" si="6"/>
        <v/>
      </c>
      <c r="F45" s="40" t="str">
        <f t="shared" si="6"/>
        <v/>
      </c>
      <c r="G45" s="55"/>
      <c r="H45" s="55"/>
      <c r="I45" s="55"/>
      <c r="J45" s="56"/>
      <c r="K45" s="57"/>
      <c r="L45" s="58"/>
      <c r="M45" s="59"/>
      <c r="N45" s="60"/>
      <c r="O45" s="57"/>
      <c r="P45" s="58"/>
      <c r="Q45" s="59"/>
      <c r="R45" s="60"/>
      <c r="S45" s="57"/>
      <c r="T45" s="61"/>
      <c r="U45" s="62"/>
      <c r="V45" s="101"/>
      <c r="W45" s="31" t="str">
        <f t="shared" si="3"/>
        <v/>
      </c>
      <c r="X45" s="31" t="str">
        <f t="shared" si="5"/>
        <v/>
      </c>
      <c r="Y45" s="101"/>
    </row>
    <row r="46" spans="1:29" ht="12.4" customHeight="1" thickBot="1">
      <c r="A46" s="12"/>
      <c r="B46" s="7">
        <v>30</v>
      </c>
      <c r="C46" s="41"/>
      <c r="D46" s="42"/>
      <c r="E46" s="43" t="str">
        <f t="shared" si="6"/>
        <v/>
      </c>
      <c r="F46" s="44" t="str">
        <f t="shared" si="6"/>
        <v/>
      </c>
      <c r="G46" s="63"/>
      <c r="H46" s="63"/>
      <c r="I46" s="63"/>
      <c r="J46" s="64"/>
      <c r="K46" s="65"/>
      <c r="L46" s="66"/>
      <c r="M46" s="67"/>
      <c r="N46" s="68"/>
      <c r="O46" s="65"/>
      <c r="P46" s="66"/>
      <c r="Q46" s="67"/>
      <c r="R46" s="68"/>
      <c r="S46" s="65"/>
      <c r="T46" s="69"/>
      <c r="U46" s="70"/>
      <c r="V46" s="101"/>
      <c r="W46" s="31" t="str">
        <f t="shared" si="3"/>
        <v/>
      </c>
      <c r="X46" s="31" t="str">
        <f t="shared" si="5"/>
        <v/>
      </c>
      <c r="Y46" s="101"/>
    </row>
    <row r="47" spans="1:29" ht="12.4" customHeight="1">
      <c r="A47" s="17"/>
      <c r="B47" s="6">
        <v>31</v>
      </c>
      <c r="C47" s="45"/>
      <c r="D47" s="46"/>
      <c r="E47" s="35" t="str">
        <f t="shared" ref="E47:E60" si="7">PHONETIC(C47)</f>
        <v/>
      </c>
      <c r="F47" s="36" t="str">
        <f t="shared" ref="F47:F60" si="8">PHONETIC(D47)</f>
        <v/>
      </c>
      <c r="G47" s="71"/>
      <c r="H47" s="71"/>
      <c r="I47" s="71"/>
      <c r="J47" s="72"/>
      <c r="K47" s="52"/>
      <c r="L47" s="49"/>
      <c r="M47" s="50"/>
      <c r="N47" s="51"/>
      <c r="O47" s="52"/>
      <c r="P47" s="49"/>
      <c r="Q47" s="50"/>
      <c r="R47" s="51"/>
      <c r="S47" s="52"/>
      <c r="T47" s="53"/>
      <c r="U47" s="54"/>
      <c r="V47" s="101"/>
      <c r="W47" s="31" t="str">
        <f t="shared" si="3"/>
        <v/>
      </c>
      <c r="X47" s="31" t="str">
        <f t="shared" si="5"/>
        <v/>
      </c>
      <c r="Y47" s="101"/>
    </row>
    <row r="48" spans="1:29" ht="12.4" customHeight="1">
      <c r="A48" s="10"/>
      <c r="B48" s="11">
        <v>32</v>
      </c>
      <c r="C48" s="37"/>
      <c r="D48" s="38"/>
      <c r="E48" s="39" t="str">
        <f t="shared" si="7"/>
        <v/>
      </c>
      <c r="F48" s="40" t="str">
        <f t="shared" si="8"/>
        <v/>
      </c>
      <c r="G48" s="55"/>
      <c r="H48" s="55"/>
      <c r="I48" s="55"/>
      <c r="J48" s="56"/>
      <c r="K48" s="57"/>
      <c r="L48" s="58"/>
      <c r="M48" s="59"/>
      <c r="N48" s="60"/>
      <c r="O48" s="57"/>
      <c r="P48" s="58"/>
      <c r="Q48" s="59"/>
      <c r="R48" s="60"/>
      <c r="S48" s="57"/>
      <c r="T48" s="61"/>
      <c r="U48" s="62"/>
      <c r="V48" s="101"/>
      <c r="W48" s="31" t="str">
        <f t="shared" si="3"/>
        <v/>
      </c>
      <c r="X48" s="31" t="str">
        <f t="shared" si="5"/>
        <v/>
      </c>
      <c r="Y48" s="101"/>
    </row>
    <row r="49" spans="1:25" ht="12.4" customHeight="1">
      <c r="A49" s="10"/>
      <c r="B49" s="9">
        <v>33</v>
      </c>
      <c r="C49" s="37"/>
      <c r="D49" s="38"/>
      <c r="E49" s="39" t="str">
        <f t="shared" si="7"/>
        <v/>
      </c>
      <c r="F49" s="40" t="str">
        <f t="shared" si="8"/>
        <v/>
      </c>
      <c r="G49" s="55"/>
      <c r="H49" s="55"/>
      <c r="I49" s="55"/>
      <c r="J49" s="56"/>
      <c r="K49" s="57"/>
      <c r="L49" s="58"/>
      <c r="M49" s="59"/>
      <c r="N49" s="60"/>
      <c r="O49" s="57"/>
      <c r="P49" s="58"/>
      <c r="Q49" s="59"/>
      <c r="R49" s="60"/>
      <c r="S49" s="57"/>
      <c r="T49" s="61"/>
      <c r="U49" s="62"/>
      <c r="V49" s="101"/>
      <c r="W49" s="31" t="str">
        <f t="shared" si="3"/>
        <v/>
      </c>
      <c r="X49" s="31" t="str">
        <f t="shared" si="5"/>
        <v/>
      </c>
      <c r="Y49" s="101"/>
    </row>
    <row r="50" spans="1:25" ht="12.4" customHeight="1">
      <c r="A50" s="10"/>
      <c r="B50" s="11">
        <v>34</v>
      </c>
      <c r="C50" s="37"/>
      <c r="D50" s="38"/>
      <c r="E50" s="39" t="str">
        <f t="shared" si="7"/>
        <v/>
      </c>
      <c r="F50" s="40" t="str">
        <f t="shared" si="8"/>
        <v/>
      </c>
      <c r="G50" s="55"/>
      <c r="H50" s="55"/>
      <c r="I50" s="55"/>
      <c r="J50" s="56"/>
      <c r="K50" s="57"/>
      <c r="L50" s="58"/>
      <c r="M50" s="59"/>
      <c r="N50" s="60"/>
      <c r="O50" s="57"/>
      <c r="P50" s="58"/>
      <c r="Q50" s="59"/>
      <c r="R50" s="60"/>
      <c r="S50" s="57"/>
      <c r="T50" s="61"/>
      <c r="U50" s="62"/>
      <c r="V50" s="101"/>
      <c r="W50" s="31" t="str">
        <f t="shared" si="3"/>
        <v/>
      </c>
      <c r="X50" s="31" t="str">
        <f t="shared" si="5"/>
        <v/>
      </c>
      <c r="Y50" s="101"/>
    </row>
    <row r="51" spans="1:25" ht="12.4" customHeight="1">
      <c r="A51" s="10"/>
      <c r="B51" s="9">
        <v>35</v>
      </c>
      <c r="C51" s="37"/>
      <c r="D51" s="38"/>
      <c r="E51" s="39" t="str">
        <f t="shared" si="7"/>
        <v/>
      </c>
      <c r="F51" s="40" t="str">
        <f t="shared" si="8"/>
        <v/>
      </c>
      <c r="G51" s="55"/>
      <c r="H51" s="55"/>
      <c r="I51" s="55"/>
      <c r="J51" s="56"/>
      <c r="K51" s="57"/>
      <c r="L51" s="58"/>
      <c r="M51" s="59"/>
      <c r="N51" s="60"/>
      <c r="O51" s="57"/>
      <c r="P51" s="58"/>
      <c r="Q51" s="59"/>
      <c r="R51" s="60"/>
      <c r="S51" s="57"/>
      <c r="T51" s="61"/>
      <c r="U51" s="62"/>
      <c r="V51" s="101"/>
      <c r="W51" s="31" t="str">
        <f t="shared" si="3"/>
        <v/>
      </c>
      <c r="X51" s="31" t="str">
        <f t="shared" si="5"/>
        <v/>
      </c>
      <c r="Y51" s="101"/>
    </row>
    <row r="52" spans="1:25" ht="12.4" customHeight="1">
      <c r="A52" s="10"/>
      <c r="B52" s="11">
        <v>36</v>
      </c>
      <c r="C52" s="37"/>
      <c r="D52" s="38"/>
      <c r="E52" s="39" t="str">
        <f t="shared" si="7"/>
        <v/>
      </c>
      <c r="F52" s="40" t="str">
        <f t="shared" si="8"/>
        <v/>
      </c>
      <c r="G52" s="55"/>
      <c r="H52" s="55"/>
      <c r="I52" s="55"/>
      <c r="J52" s="56"/>
      <c r="K52" s="57"/>
      <c r="L52" s="58"/>
      <c r="M52" s="59"/>
      <c r="N52" s="60"/>
      <c r="O52" s="57"/>
      <c r="P52" s="58"/>
      <c r="Q52" s="59"/>
      <c r="R52" s="60"/>
      <c r="S52" s="57"/>
      <c r="T52" s="61"/>
      <c r="U52" s="62"/>
      <c r="V52" s="101"/>
      <c r="W52" s="31" t="str">
        <f t="shared" si="3"/>
        <v/>
      </c>
      <c r="X52" s="31" t="str">
        <f t="shared" si="5"/>
        <v/>
      </c>
      <c r="Y52" s="101"/>
    </row>
    <row r="53" spans="1:25" ht="12.4" customHeight="1">
      <c r="A53" s="10"/>
      <c r="B53" s="9">
        <v>37</v>
      </c>
      <c r="C53" s="37"/>
      <c r="D53" s="38"/>
      <c r="E53" s="39" t="str">
        <f t="shared" si="7"/>
        <v/>
      </c>
      <c r="F53" s="40" t="str">
        <f t="shared" si="8"/>
        <v/>
      </c>
      <c r="G53" s="55"/>
      <c r="H53" s="55"/>
      <c r="I53" s="55"/>
      <c r="J53" s="56"/>
      <c r="K53" s="57"/>
      <c r="L53" s="58"/>
      <c r="M53" s="59"/>
      <c r="N53" s="60"/>
      <c r="O53" s="57"/>
      <c r="P53" s="58"/>
      <c r="Q53" s="59"/>
      <c r="R53" s="60"/>
      <c r="S53" s="57"/>
      <c r="T53" s="61"/>
      <c r="U53" s="62"/>
      <c r="V53" s="101"/>
      <c r="W53" s="31" t="str">
        <f t="shared" si="3"/>
        <v/>
      </c>
      <c r="X53" s="31" t="str">
        <f t="shared" si="5"/>
        <v/>
      </c>
      <c r="Y53" s="101"/>
    </row>
    <row r="54" spans="1:25" ht="12.4" customHeight="1">
      <c r="A54" s="10"/>
      <c r="B54" s="11">
        <v>38</v>
      </c>
      <c r="C54" s="37"/>
      <c r="D54" s="38"/>
      <c r="E54" s="39" t="str">
        <f t="shared" si="7"/>
        <v/>
      </c>
      <c r="F54" s="40" t="str">
        <f t="shared" si="8"/>
        <v/>
      </c>
      <c r="G54" s="55"/>
      <c r="H54" s="55"/>
      <c r="I54" s="55"/>
      <c r="J54" s="56"/>
      <c r="K54" s="57"/>
      <c r="L54" s="58"/>
      <c r="M54" s="59"/>
      <c r="N54" s="60"/>
      <c r="O54" s="57"/>
      <c r="P54" s="58"/>
      <c r="Q54" s="59"/>
      <c r="R54" s="60"/>
      <c r="S54" s="57"/>
      <c r="T54" s="61"/>
      <c r="U54" s="62"/>
      <c r="V54" s="101"/>
      <c r="W54" s="31" t="str">
        <f t="shared" si="3"/>
        <v/>
      </c>
      <c r="X54" s="31" t="str">
        <f t="shared" si="5"/>
        <v/>
      </c>
      <c r="Y54" s="101"/>
    </row>
    <row r="55" spans="1:25" ht="12.4" customHeight="1">
      <c r="A55" s="10"/>
      <c r="B55" s="9">
        <v>39</v>
      </c>
      <c r="C55" s="37"/>
      <c r="D55" s="38"/>
      <c r="E55" s="39" t="str">
        <f t="shared" si="7"/>
        <v/>
      </c>
      <c r="F55" s="40" t="str">
        <f t="shared" si="8"/>
        <v/>
      </c>
      <c r="G55" s="55"/>
      <c r="H55" s="55"/>
      <c r="I55" s="55"/>
      <c r="J55" s="56"/>
      <c r="K55" s="57"/>
      <c r="L55" s="58"/>
      <c r="M55" s="59"/>
      <c r="N55" s="60"/>
      <c r="O55" s="57"/>
      <c r="P55" s="58"/>
      <c r="Q55" s="59"/>
      <c r="R55" s="60"/>
      <c r="S55" s="57"/>
      <c r="T55" s="61"/>
      <c r="U55" s="62"/>
      <c r="V55" s="101"/>
      <c r="W55" s="31" t="str">
        <f t="shared" si="3"/>
        <v/>
      </c>
      <c r="X55" s="31" t="str">
        <f t="shared" si="5"/>
        <v/>
      </c>
      <c r="Y55" s="101"/>
    </row>
    <row r="56" spans="1:25" ht="12.4" customHeight="1" thickBot="1">
      <c r="A56" s="12"/>
      <c r="B56" s="7">
        <v>40</v>
      </c>
      <c r="C56" s="41"/>
      <c r="D56" s="42"/>
      <c r="E56" s="43" t="str">
        <f t="shared" si="7"/>
        <v/>
      </c>
      <c r="F56" s="44" t="str">
        <f t="shared" si="8"/>
        <v/>
      </c>
      <c r="G56" s="63"/>
      <c r="H56" s="63"/>
      <c r="I56" s="63"/>
      <c r="J56" s="64"/>
      <c r="K56" s="65"/>
      <c r="L56" s="66"/>
      <c r="M56" s="67"/>
      <c r="N56" s="68"/>
      <c r="O56" s="65"/>
      <c r="P56" s="66"/>
      <c r="Q56" s="67"/>
      <c r="R56" s="68"/>
      <c r="S56" s="65"/>
      <c r="T56" s="69"/>
      <c r="U56" s="70"/>
      <c r="V56" s="101"/>
      <c r="W56" s="31" t="str">
        <f t="shared" si="3"/>
        <v/>
      </c>
      <c r="X56" s="31" t="str">
        <f t="shared" si="5"/>
        <v/>
      </c>
      <c r="Y56" s="101"/>
    </row>
    <row r="57" spans="1:25" ht="12.4" customHeight="1">
      <c r="A57" s="17"/>
      <c r="B57" s="6">
        <v>41</v>
      </c>
      <c r="C57" s="45"/>
      <c r="D57" s="46"/>
      <c r="E57" s="35" t="str">
        <f t="shared" si="7"/>
        <v/>
      </c>
      <c r="F57" s="36" t="str">
        <f t="shared" si="8"/>
        <v/>
      </c>
      <c r="G57" s="71"/>
      <c r="H57" s="71"/>
      <c r="I57" s="71"/>
      <c r="J57" s="72"/>
      <c r="K57" s="52"/>
      <c r="L57" s="49"/>
      <c r="M57" s="50"/>
      <c r="N57" s="51"/>
      <c r="O57" s="52"/>
      <c r="P57" s="49"/>
      <c r="Q57" s="50"/>
      <c r="R57" s="51"/>
      <c r="S57" s="52"/>
      <c r="T57" s="53"/>
      <c r="U57" s="54"/>
      <c r="V57" s="101"/>
      <c r="W57" s="31" t="str">
        <f t="shared" si="3"/>
        <v/>
      </c>
      <c r="X57" s="31" t="str">
        <f t="shared" si="5"/>
        <v/>
      </c>
      <c r="Y57" s="101"/>
    </row>
    <row r="58" spans="1:25" ht="12.4" customHeight="1">
      <c r="A58" s="10"/>
      <c r="B58" s="11">
        <v>42</v>
      </c>
      <c r="C58" s="37"/>
      <c r="D58" s="38"/>
      <c r="E58" s="39" t="str">
        <f t="shared" si="7"/>
        <v/>
      </c>
      <c r="F58" s="40" t="str">
        <f t="shared" si="8"/>
        <v/>
      </c>
      <c r="G58" s="55"/>
      <c r="H58" s="55"/>
      <c r="I58" s="55"/>
      <c r="J58" s="56"/>
      <c r="K58" s="57"/>
      <c r="L58" s="58"/>
      <c r="M58" s="59"/>
      <c r="N58" s="60"/>
      <c r="O58" s="57"/>
      <c r="P58" s="58"/>
      <c r="Q58" s="59"/>
      <c r="R58" s="60"/>
      <c r="S58" s="57"/>
      <c r="T58" s="61"/>
      <c r="U58" s="62"/>
      <c r="V58" s="101"/>
      <c r="W58" s="31" t="str">
        <f t="shared" si="3"/>
        <v/>
      </c>
      <c r="X58" s="31" t="str">
        <f t="shared" si="5"/>
        <v/>
      </c>
      <c r="Y58" s="101"/>
    </row>
    <row r="59" spans="1:25" ht="12.4" customHeight="1">
      <c r="A59" s="10"/>
      <c r="B59" s="9">
        <v>43</v>
      </c>
      <c r="C59" s="37"/>
      <c r="D59" s="38"/>
      <c r="E59" s="39" t="str">
        <f t="shared" si="7"/>
        <v/>
      </c>
      <c r="F59" s="40" t="str">
        <f t="shared" si="8"/>
        <v/>
      </c>
      <c r="G59" s="55"/>
      <c r="H59" s="55"/>
      <c r="I59" s="55"/>
      <c r="J59" s="56"/>
      <c r="K59" s="57"/>
      <c r="L59" s="58"/>
      <c r="M59" s="59"/>
      <c r="N59" s="60"/>
      <c r="O59" s="57"/>
      <c r="P59" s="58"/>
      <c r="Q59" s="59"/>
      <c r="R59" s="60"/>
      <c r="S59" s="57"/>
      <c r="T59" s="61"/>
      <c r="U59" s="62"/>
      <c r="V59" s="101"/>
      <c r="W59" s="31" t="str">
        <f t="shared" si="3"/>
        <v/>
      </c>
      <c r="X59" s="31" t="str">
        <f t="shared" si="5"/>
        <v/>
      </c>
      <c r="Y59" s="101"/>
    </row>
    <row r="60" spans="1:25" ht="12.4" customHeight="1">
      <c r="A60" s="10"/>
      <c r="B60" s="11">
        <v>44</v>
      </c>
      <c r="C60" s="37"/>
      <c r="D60" s="38"/>
      <c r="E60" s="39" t="str">
        <f t="shared" si="7"/>
        <v/>
      </c>
      <c r="F60" s="40" t="str">
        <f t="shared" si="8"/>
        <v/>
      </c>
      <c r="G60" s="55"/>
      <c r="H60" s="55"/>
      <c r="I60" s="55"/>
      <c r="J60" s="56"/>
      <c r="K60" s="57"/>
      <c r="L60" s="58"/>
      <c r="M60" s="59"/>
      <c r="N60" s="60"/>
      <c r="O60" s="57"/>
      <c r="P60" s="58"/>
      <c r="Q60" s="59"/>
      <c r="R60" s="60"/>
      <c r="S60" s="57"/>
      <c r="T60" s="61"/>
      <c r="U60" s="62"/>
      <c r="V60" s="101"/>
      <c r="W60" s="31" t="str">
        <f t="shared" si="3"/>
        <v/>
      </c>
      <c r="X60" s="31" t="str">
        <f t="shared" si="5"/>
        <v/>
      </c>
      <c r="Y60" s="101"/>
    </row>
    <row r="61" spans="1:25" ht="12.4" customHeight="1">
      <c r="A61" s="10"/>
      <c r="B61" s="11">
        <v>45</v>
      </c>
      <c r="C61" s="37"/>
      <c r="D61" s="38"/>
      <c r="E61" s="39" t="str">
        <f t="shared" si="6"/>
        <v/>
      </c>
      <c r="F61" s="40" t="str">
        <f t="shared" si="6"/>
        <v/>
      </c>
      <c r="G61" s="55"/>
      <c r="H61" s="55"/>
      <c r="I61" s="55"/>
      <c r="J61" s="56"/>
      <c r="K61" s="57"/>
      <c r="L61" s="58"/>
      <c r="M61" s="59"/>
      <c r="N61" s="60"/>
      <c r="O61" s="57"/>
      <c r="P61" s="58"/>
      <c r="Q61" s="59"/>
      <c r="R61" s="60"/>
      <c r="S61" s="57"/>
      <c r="T61" s="61"/>
      <c r="U61" s="62"/>
      <c r="V61" s="101"/>
      <c r="W61" s="31" t="str">
        <f t="shared" si="3"/>
        <v/>
      </c>
      <c r="X61" s="31" t="str">
        <f t="shared" si="5"/>
        <v/>
      </c>
      <c r="Y61" s="101"/>
    </row>
    <row r="62" spans="1:25" ht="12.4" customHeight="1">
      <c r="A62" s="10"/>
      <c r="B62" s="11">
        <v>46</v>
      </c>
      <c r="C62" s="37"/>
      <c r="D62" s="38"/>
      <c r="E62" s="39" t="str">
        <f t="shared" si="6"/>
        <v/>
      </c>
      <c r="F62" s="40" t="str">
        <f t="shared" si="6"/>
        <v/>
      </c>
      <c r="G62" s="55"/>
      <c r="H62" s="55"/>
      <c r="I62" s="55"/>
      <c r="J62" s="56"/>
      <c r="K62" s="57"/>
      <c r="L62" s="58"/>
      <c r="M62" s="59"/>
      <c r="N62" s="60"/>
      <c r="O62" s="57"/>
      <c r="P62" s="58"/>
      <c r="Q62" s="59"/>
      <c r="R62" s="60"/>
      <c r="S62" s="57"/>
      <c r="T62" s="61"/>
      <c r="U62" s="62"/>
      <c r="V62" s="101"/>
      <c r="W62" s="31" t="str">
        <f t="shared" si="3"/>
        <v/>
      </c>
      <c r="X62" s="31" t="str">
        <f t="shared" si="5"/>
        <v/>
      </c>
      <c r="Y62" s="101"/>
    </row>
    <row r="63" spans="1:25" ht="12.4" customHeight="1">
      <c r="A63" s="10"/>
      <c r="B63" s="9">
        <v>47</v>
      </c>
      <c r="C63" s="37"/>
      <c r="D63" s="38"/>
      <c r="E63" s="39" t="str">
        <f t="shared" si="6"/>
        <v/>
      </c>
      <c r="F63" s="40" t="str">
        <f t="shared" si="6"/>
        <v/>
      </c>
      <c r="G63" s="55"/>
      <c r="H63" s="55"/>
      <c r="I63" s="55"/>
      <c r="J63" s="56"/>
      <c r="K63" s="57"/>
      <c r="L63" s="58"/>
      <c r="M63" s="59"/>
      <c r="N63" s="60"/>
      <c r="O63" s="57"/>
      <c r="P63" s="58"/>
      <c r="Q63" s="59"/>
      <c r="R63" s="60"/>
      <c r="S63" s="57"/>
      <c r="T63" s="61"/>
      <c r="U63" s="62"/>
      <c r="V63" s="101"/>
      <c r="W63" s="31" t="str">
        <f t="shared" si="3"/>
        <v/>
      </c>
      <c r="X63" s="31" t="str">
        <f t="shared" si="5"/>
        <v/>
      </c>
      <c r="Y63" s="101"/>
    </row>
    <row r="64" spans="1:25" ht="12.4" customHeight="1">
      <c r="A64" s="10"/>
      <c r="B64" s="11">
        <v>48</v>
      </c>
      <c r="C64" s="37"/>
      <c r="D64" s="38"/>
      <c r="E64" s="39" t="str">
        <f t="shared" si="6"/>
        <v/>
      </c>
      <c r="F64" s="40" t="str">
        <f t="shared" si="6"/>
        <v/>
      </c>
      <c r="G64" s="55"/>
      <c r="H64" s="55"/>
      <c r="I64" s="55"/>
      <c r="J64" s="56"/>
      <c r="K64" s="57"/>
      <c r="L64" s="58"/>
      <c r="M64" s="59"/>
      <c r="N64" s="60"/>
      <c r="O64" s="57"/>
      <c r="P64" s="58"/>
      <c r="Q64" s="59"/>
      <c r="R64" s="60"/>
      <c r="S64" s="57"/>
      <c r="T64" s="61"/>
      <c r="U64" s="62"/>
      <c r="V64" s="101"/>
      <c r="W64" s="31" t="str">
        <f t="shared" si="3"/>
        <v/>
      </c>
      <c r="X64" s="31" t="str">
        <f t="shared" si="5"/>
        <v/>
      </c>
      <c r="Y64" s="101"/>
    </row>
    <row r="65" spans="1:25" ht="12.4" customHeight="1">
      <c r="A65" s="10"/>
      <c r="B65" s="9">
        <v>49</v>
      </c>
      <c r="C65" s="37"/>
      <c r="D65" s="38"/>
      <c r="E65" s="39" t="str">
        <f t="shared" si="6"/>
        <v/>
      </c>
      <c r="F65" s="40" t="str">
        <f t="shared" si="6"/>
        <v/>
      </c>
      <c r="G65" s="55"/>
      <c r="H65" s="55"/>
      <c r="I65" s="55"/>
      <c r="J65" s="56"/>
      <c r="K65" s="57"/>
      <c r="L65" s="58"/>
      <c r="M65" s="59"/>
      <c r="N65" s="60"/>
      <c r="O65" s="57"/>
      <c r="P65" s="58"/>
      <c r="Q65" s="59"/>
      <c r="R65" s="60"/>
      <c r="S65" s="57"/>
      <c r="T65" s="61"/>
      <c r="U65" s="62"/>
      <c r="V65" s="101"/>
      <c r="W65" s="31" t="str">
        <f t="shared" si="3"/>
        <v/>
      </c>
      <c r="X65" s="31" t="str">
        <f t="shared" si="5"/>
        <v/>
      </c>
      <c r="Y65" s="101"/>
    </row>
    <row r="66" spans="1:25" ht="12.4" customHeight="1" thickBot="1">
      <c r="A66" s="12"/>
      <c r="B66" s="7">
        <v>50</v>
      </c>
      <c r="C66" s="41"/>
      <c r="D66" s="42"/>
      <c r="E66" s="43" t="str">
        <f t="shared" si="6"/>
        <v/>
      </c>
      <c r="F66" s="44" t="str">
        <f t="shared" si="6"/>
        <v/>
      </c>
      <c r="G66" s="63"/>
      <c r="H66" s="63"/>
      <c r="I66" s="63"/>
      <c r="J66" s="64"/>
      <c r="K66" s="65"/>
      <c r="L66" s="66"/>
      <c r="M66" s="67"/>
      <c r="N66" s="68"/>
      <c r="O66" s="65"/>
      <c r="P66" s="66"/>
      <c r="Q66" s="67"/>
      <c r="R66" s="68"/>
      <c r="S66" s="65"/>
      <c r="T66" s="69"/>
      <c r="U66" s="70"/>
      <c r="V66" s="101"/>
      <c r="W66" s="31" t="str">
        <f t="shared" si="3"/>
        <v/>
      </c>
      <c r="X66" s="31" t="str">
        <f t="shared" si="5"/>
        <v/>
      </c>
      <c r="Y66" s="101"/>
    </row>
    <row r="67" spans="1:25" ht="12.4" customHeight="1">
      <c r="A67" s="17"/>
      <c r="B67" s="6">
        <v>51</v>
      </c>
      <c r="C67" s="45"/>
      <c r="D67" s="46"/>
      <c r="E67" s="35" t="str">
        <f t="shared" ref="E67:F76" si="9">PHONETIC(C67)</f>
        <v/>
      </c>
      <c r="F67" s="36" t="str">
        <f t="shared" si="9"/>
        <v/>
      </c>
      <c r="G67" s="71"/>
      <c r="H67" s="71"/>
      <c r="I67" s="71"/>
      <c r="J67" s="72"/>
      <c r="K67" s="52"/>
      <c r="L67" s="49"/>
      <c r="M67" s="50"/>
      <c r="N67" s="51"/>
      <c r="O67" s="52"/>
      <c r="P67" s="49"/>
      <c r="Q67" s="50"/>
      <c r="R67" s="51"/>
      <c r="S67" s="52"/>
      <c r="T67" s="53"/>
      <c r="U67" s="54"/>
      <c r="V67" s="101"/>
      <c r="W67" s="31" t="str">
        <f t="shared" si="3"/>
        <v/>
      </c>
      <c r="X67" s="31" t="str">
        <f t="shared" si="5"/>
        <v/>
      </c>
      <c r="Y67" s="101"/>
    </row>
    <row r="68" spans="1:25" ht="12.4" customHeight="1">
      <c r="A68" s="10"/>
      <c r="B68" s="11">
        <v>52</v>
      </c>
      <c r="C68" s="37"/>
      <c r="D68" s="38"/>
      <c r="E68" s="39" t="str">
        <f t="shared" si="9"/>
        <v/>
      </c>
      <c r="F68" s="40" t="str">
        <f t="shared" si="9"/>
        <v/>
      </c>
      <c r="G68" s="55"/>
      <c r="H68" s="55"/>
      <c r="I68" s="55"/>
      <c r="J68" s="56"/>
      <c r="K68" s="57"/>
      <c r="L68" s="58"/>
      <c r="M68" s="59"/>
      <c r="N68" s="60"/>
      <c r="O68" s="57"/>
      <c r="P68" s="58"/>
      <c r="Q68" s="59"/>
      <c r="R68" s="60"/>
      <c r="S68" s="57"/>
      <c r="T68" s="61"/>
      <c r="U68" s="62"/>
      <c r="V68" s="101"/>
      <c r="W68" s="31" t="str">
        <f t="shared" si="3"/>
        <v/>
      </c>
      <c r="X68" s="31" t="str">
        <f t="shared" si="5"/>
        <v/>
      </c>
      <c r="Y68" s="101"/>
    </row>
    <row r="69" spans="1:25" ht="12.4" customHeight="1">
      <c r="A69" s="10"/>
      <c r="B69" s="9">
        <v>53</v>
      </c>
      <c r="C69" s="37"/>
      <c r="D69" s="38"/>
      <c r="E69" s="39" t="str">
        <f t="shared" si="9"/>
        <v/>
      </c>
      <c r="F69" s="40" t="str">
        <f t="shared" si="9"/>
        <v/>
      </c>
      <c r="G69" s="55"/>
      <c r="H69" s="55"/>
      <c r="I69" s="55"/>
      <c r="J69" s="56"/>
      <c r="K69" s="57"/>
      <c r="L69" s="58"/>
      <c r="M69" s="59"/>
      <c r="N69" s="60"/>
      <c r="O69" s="57"/>
      <c r="P69" s="58"/>
      <c r="Q69" s="59"/>
      <c r="R69" s="60"/>
      <c r="S69" s="57"/>
      <c r="T69" s="61"/>
      <c r="U69" s="62"/>
      <c r="V69" s="101"/>
      <c r="W69" s="31" t="str">
        <f t="shared" si="3"/>
        <v/>
      </c>
      <c r="X69" s="31" t="str">
        <f t="shared" si="5"/>
        <v/>
      </c>
      <c r="Y69" s="101"/>
    </row>
    <row r="70" spans="1:25" ht="12.4" customHeight="1">
      <c r="A70" s="10"/>
      <c r="B70" s="11">
        <v>54</v>
      </c>
      <c r="C70" s="37"/>
      <c r="D70" s="38"/>
      <c r="E70" s="39" t="str">
        <f t="shared" si="9"/>
        <v/>
      </c>
      <c r="F70" s="40" t="str">
        <f t="shared" si="9"/>
        <v/>
      </c>
      <c r="G70" s="55"/>
      <c r="H70" s="55"/>
      <c r="I70" s="55"/>
      <c r="J70" s="56"/>
      <c r="K70" s="57"/>
      <c r="L70" s="58"/>
      <c r="M70" s="59"/>
      <c r="N70" s="60"/>
      <c r="O70" s="57"/>
      <c r="P70" s="58"/>
      <c r="Q70" s="59"/>
      <c r="R70" s="60"/>
      <c r="S70" s="57"/>
      <c r="T70" s="61"/>
      <c r="U70" s="62"/>
      <c r="V70" s="101"/>
      <c r="W70" s="31" t="str">
        <f t="shared" si="3"/>
        <v/>
      </c>
      <c r="X70" s="31" t="str">
        <f t="shared" si="5"/>
        <v/>
      </c>
      <c r="Y70" s="101"/>
    </row>
    <row r="71" spans="1:25" ht="12.4" customHeight="1">
      <c r="A71" s="10"/>
      <c r="B71" s="11">
        <v>55</v>
      </c>
      <c r="C71" s="37"/>
      <c r="D71" s="38"/>
      <c r="E71" s="39" t="str">
        <f t="shared" si="9"/>
        <v/>
      </c>
      <c r="F71" s="40" t="str">
        <f t="shared" si="9"/>
        <v/>
      </c>
      <c r="G71" s="55"/>
      <c r="H71" s="55"/>
      <c r="I71" s="55"/>
      <c r="J71" s="56"/>
      <c r="K71" s="57"/>
      <c r="L71" s="58"/>
      <c r="M71" s="59"/>
      <c r="N71" s="60"/>
      <c r="O71" s="57"/>
      <c r="P71" s="58"/>
      <c r="Q71" s="59"/>
      <c r="R71" s="60"/>
      <c r="S71" s="57"/>
      <c r="T71" s="61"/>
      <c r="U71" s="62"/>
      <c r="V71" s="101"/>
      <c r="W71" s="31" t="str">
        <f t="shared" si="3"/>
        <v/>
      </c>
      <c r="X71" s="31" t="str">
        <f t="shared" si="5"/>
        <v/>
      </c>
      <c r="Y71" s="101"/>
    </row>
    <row r="72" spans="1:25" ht="12.4" customHeight="1">
      <c r="A72" s="10"/>
      <c r="B72" s="11">
        <v>56</v>
      </c>
      <c r="C72" s="37"/>
      <c r="D72" s="38"/>
      <c r="E72" s="39" t="str">
        <f t="shared" si="9"/>
        <v/>
      </c>
      <c r="F72" s="40" t="str">
        <f t="shared" si="9"/>
        <v/>
      </c>
      <c r="G72" s="55"/>
      <c r="H72" s="55"/>
      <c r="I72" s="55"/>
      <c r="J72" s="56"/>
      <c r="K72" s="57"/>
      <c r="L72" s="58"/>
      <c r="M72" s="59"/>
      <c r="N72" s="60"/>
      <c r="O72" s="57"/>
      <c r="P72" s="58"/>
      <c r="Q72" s="59"/>
      <c r="R72" s="60"/>
      <c r="S72" s="57"/>
      <c r="T72" s="61"/>
      <c r="U72" s="62"/>
      <c r="V72" s="101"/>
      <c r="W72" s="31" t="str">
        <f t="shared" si="3"/>
        <v/>
      </c>
      <c r="X72" s="31" t="str">
        <f t="shared" si="5"/>
        <v/>
      </c>
      <c r="Y72" s="101"/>
    </row>
    <row r="73" spans="1:25" ht="12.4" customHeight="1">
      <c r="A73" s="10"/>
      <c r="B73" s="9">
        <v>57</v>
      </c>
      <c r="C73" s="37"/>
      <c r="D73" s="38"/>
      <c r="E73" s="39" t="str">
        <f t="shared" si="9"/>
        <v/>
      </c>
      <c r="F73" s="40" t="str">
        <f t="shared" si="9"/>
        <v/>
      </c>
      <c r="G73" s="55"/>
      <c r="H73" s="55"/>
      <c r="I73" s="55"/>
      <c r="J73" s="56"/>
      <c r="K73" s="57"/>
      <c r="L73" s="58"/>
      <c r="M73" s="59"/>
      <c r="N73" s="60"/>
      <c r="O73" s="57"/>
      <c r="P73" s="58"/>
      <c r="Q73" s="59"/>
      <c r="R73" s="60"/>
      <c r="S73" s="57"/>
      <c r="T73" s="61"/>
      <c r="U73" s="62"/>
      <c r="V73" s="101"/>
      <c r="W73" s="31" t="str">
        <f t="shared" si="3"/>
        <v/>
      </c>
      <c r="X73" s="31" t="str">
        <f t="shared" si="5"/>
        <v/>
      </c>
      <c r="Y73" s="101"/>
    </row>
    <row r="74" spans="1:25" ht="12.4" customHeight="1">
      <c r="A74" s="10"/>
      <c r="B74" s="11">
        <v>58</v>
      </c>
      <c r="C74" s="37"/>
      <c r="D74" s="38"/>
      <c r="E74" s="39" t="str">
        <f t="shared" si="9"/>
        <v/>
      </c>
      <c r="F74" s="40" t="str">
        <f t="shared" si="9"/>
        <v/>
      </c>
      <c r="G74" s="55"/>
      <c r="H74" s="55"/>
      <c r="I74" s="55"/>
      <c r="J74" s="56"/>
      <c r="K74" s="57"/>
      <c r="L74" s="58"/>
      <c r="M74" s="59"/>
      <c r="N74" s="60"/>
      <c r="O74" s="57"/>
      <c r="P74" s="58"/>
      <c r="Q74" s="59"/>
      <c r="R74" s="60"/>
      <c r="S74" s="57"/>
      <c r="T74" s="61"/>
      <c r="U74" s="62"/>
      <c r="V74" s="101"/>
      <c r="W74" s="31" t="str">
        <f t="shared" si="3"/>
        <v/>
      </c>
      <c r="X74" s="31" t="str">
        <f t="shared" si="5"/>
        <v/>
      </c>
      <c r="Y74" s="101"/>
    </row>
    <row r="75" spans="1:25" ht="12.4" customHeight="1">
      <c r="A75" s="10"/>
      <c r="B75" s="9">
        <v>59</v>
      </c>
      <c r="C75" s="37"/>
      <c r="D75" s="38"/>
      <c r="E75" s="39" t="str">
        <f t="shared" si="9"/>
        <v/>
      </c>
      <c r="F75" s="40" t="str">
        <f t="shared" si="9"/>
        <v/>
      </c>
      <c r="G75" s="55"/>
      <c r="H75" s="55"/>
      <c r="I75" s="55"/>
      <c r="J75" s="56"/>
      <c r="K75" s="57"/>
      <c r="L75" s="58"/>
      <c r="M75" s="59"/>
      <c r="N75" s="60"/>
      <c r="O75" s="57"/>
      <c r="P75" s="58"/>
      <c r="Q75" s="59"/>
      <c r="R75" s="60"/>
      <c r="S75" s="57"/>
      <c r="T75" s="61"/>
      <c r="U75" s="62"/>
      <c r="V75" s="101"/>
      <c r="W75" s="31" t="str">
        <f t="shared" si="3"/>
        <v/>
      </c>
      <c r="X75" s="31" t="str">
        <f t="shared" si="5"/>
        <v/>
      </c>
      <c r="Y75" s="101"/>
    </row>
    <row r="76" spans="1:25" ht="12.4" customHeight="1" thickBot="1">
      <c r="A76" s="12"/>
      <c r="B76" s="7">
        <v>60</v>
      </c>
      <c r="C76" s="41"/>
      <c r="D76" s="42"/>
      <c r="E76" s="43" t="str">
        <f t="shared" si="9"/>
        <v/>
      </c>
      <c r="F76" s="44" t="str">
        <f t="shared" si="9"/>
        <v/>
      </c>
      <c r="G76" s="63"/>
      <c r="H76" s="63"/>
      <c r="I76" s="63"/>
      <c r="J76" s="64"/>
      <c r="K76" s="65"/>
      <c r="L76" s="66"/>
      <c r="M76" s="67"/>
      <c r="N76" s="68"/>
      <c r="O76" s="65"/>
      <c r="P76" s="66"/>
      <c r="Q76" s="67"/>
      <c r="R76" s="68"/>
      <c r="S76" s="65"/>
      <c r="T76" s="69"/>
      <c r="U76" s="70"/>
      <c r="V76" s="101"/>
      <c r="W76" s="31" t="str">
        <f t="shared" si="3"/>
        <v/>
      </c>
      <c r="X76" s="31" t="str">
        <f t="shared" si="5"/>
        <v/>
      </c>
      <c r="Y76" s="101"/>
    </row>
    <row r="77" spans="1:25" ht="23.25" customHeight="1">
      <c r="B77" s="13"/>
    </row>
    <row r="78" spans="1:25" ht="23.25" customHeight="1"/>
    <row r="79" spans="1:25" ht="23.25" customHeight="1"/>
    <row r="80" spans="1:25" ht="23.25" customHeight="1"/>
    <row r="81" ht="23.25" customHeight="1"/>
    <row r="82" ht="23.25" customHeight="1"/>
    <row r="83" ht="23.25" customHeight="1"/>
    <row r="84" ht="23.25" customHeight="1"/>
    <row r="85" ht="23.25" customHeight="1"/>
    <row r="86" ht="23.25" customHeight="1"/>
    <row r="87" ht="23.25" customHeight="1"/>
    <row r="88" ht="23.25" customHeight="1"/>
    <row r="89" ht="23.25" customHeight="1"/>
    <row r="90" ht="12.75" customHeight="1"/>
    <row r="91" ht="20.25" customHeight="1"/>
    <row r="92" ht="20.25" customHeight="1"/>
    <row r="93" ht="23.25" customHeight="1"/>
    <row r="94" ht="23.25" customHeight="1"/>
    <row r="95" ht="23.25" customHeight="1"/>
    <row r="96" ht="23.25" customHeight="1"/>
    <row r="97" ht="23.25" customHeight="1"/>
    <row r="98" ht="23.25" customHeight="1"/>
    <row r="99" ht="23.25" customHeight="1"/>
    <row r="100" ht="23.25" customHeight="1"/>
    <row r="101" ht="23.25" customHeight="1"/>
    <row r="102" ht="23.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12.75" customHeight="1"/>
    <row r="115" ht="20.25" customHeight="1"/>
    <row r="116" ht="20.25" customHeight="1"/>
    <row r="117" ht="23.25" customHeight="1"/>
    <row r="118" ht="23.25" customHeight="1"/>
    <row r="119" ht="23.25" customHeight="1"/>
    <row r="120" ht="23.25" customHeight="1"/>
    <row r="121" ht="23.25" customHeight="1"/>
    <row r="122" ht="23.25" customHeight="1"/>
    <row r="123" ht="23.25" customHeight="1"/>
    <row r="124" ht="23.25" customHeight="1"/>
    <row r="125" ht="23.25" customHeight="1"/>
    <row r="126" ht="23.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sheetData>
  <sheetProtection selectLockedCells="1"/>
  <dataConsolidate/>
  <mergeCells count="41">
    <mergeCell ref="A1:C1"/>
    <mergeCell ref="A3:B4"/>
    <mergeCell ref="C3:D3"/>
    <mergeCell ref="E3:F3"/>
    <mergeCell ref="O3:Q3"/>
    <mergeCell ref="C4:D4"/>
    <mergeCell ref="E4:F4"/>
    <mergeCell ref="G3:N3"/>
    <mergeCell ref="E14:E16"/>
    <mergeCell ref="H14:J15"/>
    <mergeCell ref="O8:P8"/>
    <mergeCell ref="J9:K9"/>
    <mergeCell ref="L9:N9"/>
    <mergeCell ref="O9:P9"/>
    <mergeCell ref="F14:F16"/>
    <mergeCell ref="A15:A16"/>
    <mergeCell ref="B12:T12"/>
    <mergeCell ref="R3:U3"/>
    <mergeCell ref="O4:Q4"/>
    <mergeCell ref="S15:U15"/>
    <mergeCell ref="K15:K16"/>
    <mergeCell ref="L15:N15"/>
    <mergeCell ref="O15:O16"/>
    <mergeCell ref="P15:R15"/>
    <mergeCell ref="G14:G16"/>
    <mergeCell ref="B15:B16"/>
    <mergeCell ref="C15:C16"/>
    <mergeCell ref="D15:D16"/>
    <mergeCell ref="A14:B14"/>
    <mergeCell ref="C14:D14"/>
    <mergeCell ref="K14:U14"/>
    <mergeCell ref="J7:K7"/>
    <mergeCell ref="O7:P7"/>
    <mergeCell ref="L7:N7"/>
    <mergeCell ref="J8:K8"/>
    <mergeCell ref="L8:N8"/>
    <mergeCell ref="R4:U4"/>
    <mergeCell ref="G4:N4"/>
    <mergeCell ref="O6:P6"/>
    <mergeCell ref="J6:K6"/>
    <mergeCell ref="L6:N6"/>
  </mergeCells>
  <phoneticPr fontId="3"/>
  <conditionalFormatting sqref="K17:K76">
    <cfRule type="expression" dxfId="11" priority="7">
      <formula>K17=""</formula>
    </cfRule>
    <cfRule type="expression" dxfId="10" priority="8">
      <formula>AND(IF(LEFT($G17,1)="小",1),EXACT(LEFT(K17,1),"小")=FALSE)</formula>
    </cfRule>
    <cfRule type="expression" dxfId="9" priority="9">
      <formula>AND(IF(LEFT($G17,1)="中",1),EXACT(LEFT(K17,1),"中")=FALSE)</formula>
    </cfRule>
    <cfRule type="expression" dxfId="8" priority="10">
      <formula>AND(EXACT(LEFT(K17,3),"一39"),Z17&gt;=40)</formula>
    </cfRule>
    <cfRule type="expression" dxfId="7" priority="11">
      <formula>AND(EXACT(LEFT(K17,3),"一40"),(Z17&lt;40))</formula>
    </cfRule>
    <cfRule type="expression" dxfId="6" priority="12">
      <formula>AND(IF(LEFT($G17,1)="",1),OR(EXACT(LEFT(K17,2),"一_"),EXACT(LEFT(K17,2),"一女"))=FALSE)</formula>
    </cfRule>
  </conditionalFormatting>
  <conditionalFormatting sqref="O17:O76">
    <cfRule type="expression" dxfId="5" priority="1">
      <formula>O17=""</formula>
    </cfRule>
    <cfRule type="expression" dxfId="4" priority="2">
      <formula>AND(IF(LEFT($G17,1)="小",1),EXACT(LEFT(O17,1),"小")=FALSE)</formula>
    </cfRule>
    <cfRule type="expression" dxfId="3" priority="3">
      <formula>AND(IF(LEFT($G17,1)="中",1),EXACT(LEFT(O17,1),"中")=FALSE)</formula>
    </cfRule>
    <cfRule type="expression" dxfId="2" priority="4">
      <formula>AND(EXACT(LEFT(O17,3),"一39"),Z17&gt;=40)</formula>
    </cfRule>
    <cfRule type="expression" dxfId="1" priority="5">
      <formula>AND(EXACT(LEFT(O17,3),"一40"),(Z17&lt;40))</formula>
    </cfRule>
    <cfRule type="expression" dxfId="0" priority="6">
      <formula>AND(IF(LEFT($G17,1)="",1),OR(EXACT(LEFT(O17,2),"一_"),EXACT(LEFT(O17,2),"一女"))=FALSE)</formula>
    </cfRule>
  </conditionalFormatting>
  <dataValidations count="5">
    <dataValidation type="list" allowBlank="1" showInputMessage="1" showErrorMessage="1" sqref="T17:T76" xr:uid="{00000000-0002-0000-0100-000002000000}">
      <formula1>$AE$16:$AE$19</formula1>
    </dataValidation>
    <dataValidation type="list" allowBlank="1" showInputMessage="1" showErrorMessage="1" sqref="U17:U76" xr:uid="{00000000-0002-0000-0100-000003000000}">
      <formula1>$AE$22:$AE$28</formula1>
    </dataValidation>
    <dataValidation type="list" allowBlank="1" showInputMessage="1" showErrorMessage="1" sqref="G17:G76" xr:uid="{00000000-0002-0000-0100-000001000000}">
      <formula1>$AA$16:$AA$22</formula1>
    </dataValidation>
    <dataValidation type="list" allowBlank="1" showInputMessage="1" showErrorMessage="1" sqref="K17:K76 O17:O76" xr:uid="{0C51B72D-4A52-4655-98FE-9BB597C7A9ED}">
      <formula1>$AB$16:$AB$36</formula1>
    </dataValidation>
    <dataValidation allowBlank="1" showInputMessage="1" showErrorMessage="1" sqref="V1:V1048576" xr:uid="{8E7B8CDA-3139-41E6-9A88-3C2C28C1B191}"/>
  </dataValidations>
  <printOptions horizontalCentered="1"/>
  <pageMargins left="0.39370078740157483" right="0.39370078740157483" top="0.59055118110236227" bottom="0.39370078740157483" header="0.31496062992125984" footer="0.31496062992125984"/>
  <pageSetup paperSize="9" orientation="landscape" horizontalDpi="4294967293"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2516-E730-4949-9833-0E5BDE52A64C}">
  <dimension ref="A1:J22"/>
  <sheetViews>
    <sheetView view="pageBreakPreview" zoomScaleNormal="100" zoomScaleSheetLayoutView="100" workbookViewId="0">
      <selection activeCell="A3" sqref="A3:J3"/>
    </sheetView>
  </sheetViews>
  <sheetFormatPr defaultColWidth="9.1328125" defaultRowHeight="12.75"/>
  <cols>
    <col min="1" max="1" width="9.1328125" style="104"/>
    <col min="2" max="2" width="53.73046875" style="104" customWidth="1"/>
    <col min="3" max="16384" width="9.1328125" style="104"/>
  </cols>
  <sheetData>
    <row r="1" spans="1:10" ht="26.45" customHeight="1">
      <c r="A1" s="187"/>
      <c r="B1" s="187"/>
      <c r="C1" s="187"/>
      <c r="D1" s="187"/>
      <c r="E1" s="187"/>
      <c r="F1" s="187"/>
      <c r="G1" s="187"/>
      <c r="H1" s="187"/>
      <c r="I1" s="187"/>
      <c r="J1" s="187"/>
    </row>
    <row r="2" spans="1:10" ht="19.149999999999999" thickBot="1">
      <c r="A2" s="188" t="s">
        <v>70</v>
      </c>
      <c r="B2" s="189"/>
      <c r="C2" s="189"/>
      <c r="D2" s="189"/>
      <c r="E2" s="189"/>
      <c r="F2" s="189"/>
      <c r="G2" s="189"/>
      <c r="H2" s="189"/>
      <c r="I2" s="189"/>
      <c r="J2" s="189"/>
    </row>
    <row r="3" spans="1:10" ht="79.900000000000006" customHeight="1" thickTop="1" thickBot="1">
      <c r="A3" s="190" t="s">
        <v>71</v>
      </c>
      <c r="B3" s="191"/>
      <c r="C3" s="191"/>
      <c r="D3" s="191"/>
      <c r="E3" s="191"/>
      <c r="F3" s="191"/>
      <c r="G3" s="191"/>
      <c r="H3" s="191"/>
      <c r="I3" s="191"/>
      <c r="J3" s="192"/>
    </row>
    <row r="4" spans="1:10" s="106" customFormat="1" ht="12.4" thickTop="1">
      <c r="A4" s="105" t="s">
        <v>72</v>
      </c>
    </row>
    <row r="5" spans="1:10" s="106" customFormat="1" ht="12">
      <c r="A5" s="193" t="s">
        <v>73</v>
      </c>
      <c r="B5" s="193"/>
      <c r="C5" s="193"/>
      <c r="D5" s="193"/>
      <c r="E5" s="193"/>
      <c r="F5" s="193"/>
      <c r="G5" s="193"/>
      <c r="H5" s="193"/>
      <c r="I5" s="193"/>
      <c r="J5" s="193"/>
    </row>
    <row r="6" spans="1:10" ht="33.950000000000003" customHeight="1">
      <c r="A6" s="107" t="s">
        <v>74</v>
      </c>
      <c r="B6" s="107" t="s">
        <v>75</v>
      </c>
      <c r="C6" s="108">
        <f>J6-7</f>
        <v>45920</v>
      </c>
      <c r="D6" s="108">
        <f>C6+1</f>
        <v>45921</v>
      </c>
      <c r="E6" s="108">
        <f t="shared" ref="E6:I6" si="0">D6+1</f>
        <v>45922</v>
      </c>
      <c r="F6" s="108">
        <f t="shared" si="0"/>
        <v>45923</v>
      </c>
      <c r="G6" s="108">
        <f t="shared" si="0"/>
        <v>45924</v>
      </c>
      <c r="H6" s="108">
        <f t="shared" si="0"/>
        <v>45925</v>
      </c>
      <c r="I6" s="108">
        <f t="shared" si="0"/>
        <v>45926</v>
      </c>
      <c r="J6" s="108">
        <f>男子!Z4</f>
        <v>45927</v>
      </c>
    </row>
    <row r="7" spans="1:10" ht="23.1" customHeight="1">
      <c r="A7" s="107">
        <v>1</v>
      </c>
      <c r="B7" s="109" t="s">
        <v>76</v>
      </c>
      <c r="C7" s="110"/>
      <c r="D7" s="110"/>
      <c r="E7" s="110"/>
      <c r="F7" s="110"/>
      <c r="G7" s="110"/>
      <c r="H7" s="110"/>
      <c r="I7" s="110"/>
      <c r="J7" s="110"/>
    </row>
    <row r="8" spans="1:10" ht="23.1" customHeight="1">
      <c r="A8" s="107">
        <v>2</v>
      </c>
      <c r="B8" s="110" t="s">
        <v>77</v>
      </c>
      <c r="C8" s="110"/>
      <c r="D8" s="110"/>
      <c r="E8" s="110"/>
      <c r="F8" s="110"/>
      <c r="G8" s="110"/>
      <c r="H8" s="110"/>
      <c r="I8" s="110"/>
      <c r="J8" s="110"/>
    </row>
    <row r="9" spans="1:10" ht="23.1" customHeight="1">
      <c r="A9" s="107">
        <v>3</v>
      </c>
      <c r="B9" s="110" t="s">
        <v>78</v>
      </c>
      <c r="C9" s="110"/>
      <c r="D9" s="110"/>
      <c r="E9" s="110"/>
      <c r="F9" s="110"/>
      <c r="G9" s="110"/>
      <c r="H9" s="110"/>
      <c r="I9" s="110"/>
      <c r="J9" s="110"/>
    </row>
    <row r="10" spans="1:10" ht="23.1" customHeight="1">
      <c r="A10" s="107">
        <v>4</v>
      </c>
      <c r="B10" s="110" t="s">
        <v>79</v>
      </c>
      <c r="C10" s="110"/>
      <c r="D10" s="110"/>
      <c r="E10" s="110"/>
      <c r="F10" s="110"/>
      <c r="G10" s="110"/>
      <c r="H10" s="110"/>
      <c r="I10" s="110"/>
      <c r="J10" s="110"/>
    </row>
    <row r="11" spans="1:10" ht="23.1" customHeight="1">
      <c r="A11" s="107">
        <v>5</v>
      </c>
      <c r="B11" s="110" t="s">
        <v>80</v>
      </c>
      <c r="C11" s="110"/>
      <c r="D11" s="110"/>
      <c r="E11" s="110"/>
      <c r="F11" s="110"/>
      <c r="G11" s="110"/>
      <c r="H11" s="110"/>
      <c r="I11" s="110"/>
      <c r="J11" s="110"/>
    </row>
    <row r="12" spans="1:10" ht="23.1" customHeight="1">
      <c r="A12" s="107">
        <v>6</v>
      </c>
      <c r="B12" s="110" t="s">
        <v>81</v>
      </c>
      <c r="C12" s="110"/>
      <c r="D12" s="110"/>
      <c r="E12" s="110"/>
      <c r="F12" s="110"/>
      <c r="G12" s="110"/>
      <c r="H12" s="110"/>
      <c r="I12" s="110"/>
      <c r="J12" s="110"/>
    </row>
    <row r="13" spans="1:10" ht="23.1" customHeight="1">
      <c r="A13" s="107">
        <v>7</v>
      </c>
      <c r="B13" s="110" t="s">
        <v>82</v>
      </c>
      <c r="C13" s="110"/>
      <c r="D13" s="110"/>
      <c r="E13" s="110"/>
      <c r="F13" s="110"/>
      <c r="G13" s="110"/>
      <c r="H13" s="110"/>
      <c r="I13" s="110"/>
      <c r="J13" s="110"/>
    </row>
    <row r="14" spans="1:10" ht="23.1" customHeight="1">
      <c r="A14" s="107">
        <v>8</v>
      </c>
      <c r="B14" s="110" t="s">
        <v>83</v>
      </c>
      <c r="C14" s="110"/>
      <c r="D14" s="110"/>
      <c r="E14" s="110"/>
      <c r="F14" s="110"/>
      <c r="G14" s="110"/>
      <c r="H14" s="110"/>
      <c r="I14" s="110"/>
      <c r="J14" s="110"/>
    </row>
    <row r="15" spans="1:10" ht="23.1" customHeight="1">
      <c r="A15" s="107">
        <v>9</v>
      </c>
      <c r="B15" s="110" t="s">
        <v>84</v>
      </c>
      <c r="C15" s="110"/>
      <c r="D15" s="110"/>
      <c r="E15" s="110"/>
      <c r="F15" s="110"/>
      <c r="G15" s="110"/>
      <c r="H15" s="110"/>
      <c r="I15" s="110"/>
      <c r="J15" s="110"/>
    </row>
    <row r="16" spans="1:10" ht="23.1" customHeight="1">
      <c r="A16" s="107">
        <v>10</v>
      </c>
      <c r="B16" s="110" t="s">
        <v>85</v>
      </c>
      <c r="C16" s="110"/>
      <c r="D16" s="110"/>
      <c r="E16" s="110"/>
      <c r="F16" s="110"/>
      <c r="G16" s="110"/>
      <c r="H16" s="110"/>
      <c r="I16" s="110"/>
      <c r="J16" s="110"/>
    </row>
    <row r="17" spans="1:10" ht="23.1" customHeight="1">
      <c r="A17" s="107">
        <v>11</v>
      </c>
      <c r="B17" s="110" t="s">
        <v>86</v>
      </c>
      <c r="C17" s="111" t="s">
        <v>87</v>
      </c>
      <c r="D17" s="111" t="s">
        <v>87</v>
      </c>
      <c r="E17" s="111" t="s">
        <v>87</v>
      </c>
      <c r="F17" s="111" t="s">
        <v>87</v>
      </c>
      <c r="G17" s="111" t="s">
        <v>87</v>
      </c>
      <c r="H17" s="111" t="s">
        <v>87</v>
      </c>
      <c r="I17" s="111" t="s">
        <v>87</v>
      </c>
      <c r="J17" s="111" t="s">
        <v>87</v>
      </c>
    </row>
    <row r="18" spans="1:10" ht="23.1" customHeight="1">
      <c r="A18" s="107">
        <v>12</v>
      </c>
      <c r="B18" s="110" t="s">
        <v>88</v>
      </c>
      <c r="C18" s="110"/>
      <c r="D18" s="110"/>
      <c r="E18" s="110"/>
      <c r="F18" s="110"/>
      <c r="G18" s="110"/>
      <c r="H18" s="110"/>
      <c r="I18" s="110"/>
      <c r="J18" s="110"/>
    </row>
    <row r="19" spans="1:10" ht="12.6" customHeight="1"/>
    <row r="20" spans="1:10" s="112" customFormat="1" ht="14.25">
      <c r="A20" s="185" t="s">
        <v>89</v>
      </c>
      <c r="B20" s="186"/>
      <c r="C20" s="185" t="s">
        <v>90</v>
      </c>
      <c r="D20" s="185"/>
      <c r="E20" s="185"/>
      <c r="F20" s="185"/>
      <c r="G20" s="185"/>
      <c r="H20" s="185"/>
      <c r="I20" s="185"/>
      <c r="J20" s="185"/>
    </row>
    <row r="21" spans="1:10" s="112" customFormat="1" ht="13.5" customHeight="1">
      <c r="C21" s="113" t="s">
        <v>91</v>
      </c>
    </row>
    <row r="22" spans="1:10" s="112" customFormat="1" ht="14.25">
      <c r="A22" s="185" t="s">
        <v>92</v>
      </c>
      <c r="B22" s="186"/>
      <c r="C22" s="114" t="s">
        <v>93</v>
      </c>
    </row>
  </sheetData>
  <sheetProtection algorithmName="SHA-512" hashValue="k0HS6/x8oyympFdOh/covAQcIDIgptHOJIo/6VvXYWXYrsu5LZq1Z/SMAppLpin9g+ZBo37zbnzibLHzDH3www==" saltValue="Ex8WFF32M6c3uGZ6R7KYgQ==" spinCount="100000" sheet="1" objects="1" scenarios="1" selectLockedCells="1" selectUnlockedCells="1"/>
  <mergeCells count="7">
    <mergeCell ref="A22:B22"/>
    <mergeCell ref="A1:J1"/>
    <mergeCell ref="A2:J2"/>
    <mergeCell ref="A3:J3"/>
    <mergeCell ref="A5:J5"/>
    <mergeCell ref="A20:B20"/>
    <mergeCell ref="C20:J20"/>
  </mergeCells>
  <phoneticPr fontId="3"/>
  <printOptions horizontalCentered="1" verticalCentered="1"/>
  <pageMargins left="0.23622047244094491" right="0.23622047244094491" top="0.39370078740157483" bottom="0.39370078740157483" header="0.31496062992125984" footer="0.31496062992125984"/>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95250</xdr:colOff>
                    <xdr:row>2</xdr:row>
                    <xdr:rowOff>781050</xdr:rowOff>
                  </from>
                  <to>
                    <xdr:col>0</xdr:col>
                    <xdr:colOff>381000</xdr:colOff>
                    <xdr:row>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男子</vt:lpstr>
      <vt:lpstr>女子</vt:lpstr>
      <vt:lpstr>体調管理チェックシート(提出の必要はありません)</vt:lpstr>
      <vt:lpstr>女子!Print_Area</vt:lpstr>
      <vt:lpstr>男子!Print_Area</vt:lpstr>
      <vt:lpstr>女子!Print_Titles</vt:lpstr>
      <vt:lpstr>男子!Print_Titles</vt:lpstr>
      <vt:lpstr>女_P</vt:lpstr>
      <vt:lpstr>女子_一覧</vt:lpstr>
      <vt:lpstr>男_P</vt:lpstr>
      <vt:lpstr>男子_一覧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 numa</dc:creator>
  <cp:lastModifiedBy>4 numakun</cp:lastModifiedBy>
  <cp:lastPrinted>2022-05-16T08:54:59Z</cp:lastPrinted>
  <dcterms:created xsi:type="dcterms:W3CDTF">2015-02-05T13:50:06Z</dcterms:created>
  <dcterms:modified xsi:type="dcterms:W3CDTF">2025-07-08T12:25:08Z</dcterms:modified>
</cp:coreProperties>
</file>